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" yWindow="-45" windowWidth="12870" windowHeight="10155" activeTab="4"/>
  </bookViews>
  <sheets>
    <sheet name="7 девочки" sheetId="14" r:id="rId1"/>
    <sheet name="8 девочки" sheetId="15" r:id="rId2"/>
    <sheet name="9 девочки" sheetId="10" r:id="rId3"/>
    <sheet name="10 девочки" sheetId="6" r:id="rId4"/>
    <sheet name="11 девочки" sheetId="11" r:id="rId5"/>
  </sheets>
  <definedNames>
    <definedName name="_xlnm._FilterDatabase" localSheetId="3" hidden="1">'10 девочки'!$B$5:$W$36</definedName>
    <definedName name="_xlnm._FilterDatabase" localSheetId="4" hidden="1">'11 девочки'!$A$5:$W$37</definedName>
    <definedName name="_xlnm._FilterDatabase" localSheetId="0" hidden="1">'7 девочки'!$A$5:$W$46</definedName>
    <definedName name="_xlnm._FilterDatabase" localSheetId="1" hidden="1">'8 девочки'!$A$5:$W$50</definedName>
    <definedName name="_xlnm._FilterDatabase" localSheetId="2" hidden="1">'9 девочки'!$A$5:$W$37</definedName>
  </definedNames>
  <calcPr calcId="125725"/>
</workbook>
</file>

<file path=xl/calcChain.xml><?xml version="1.0" encoding="utf-8"?>
<calcChain xmlns="http://schemas.openxmlformats.org/spreadsheetml/2006/main">
  <c r="AI7" i="11"/>
  <c r="AG7"/>
  <c r="AE7"/>
  <c r="AC7"/>
  <c r="AA7"/>
  <c r="Y7"/>
  <c r="AI7" i="6"/>
  <c r="AG7"/>
  <c r="AE7"/>
  <c r="AC7"/>
  <c r="AA7"/>
  <c r="Y7"/>
  <c r="AI7" i="10"/>
  <c r="U18" s="1"/>
  <c r="AG7"/>
  <c r="S18" s="1"/>
  <c r="AE7"/>
  <c r="Q18" s="1"/>
  <c r="AC7"/>
  <c r="O18" s="1"/>
  <c r="AA7"/>
  <c r="M18" s="1"/>
  <c r="Y7"/>
  <c r="AC7" i="14"/>
  <c r="AI7"/>
  <c r="AG7"/>
  <c r="AE7"/>
  <c r="AA7"/>
  <c r="Y7"/>
  <c r="Y7" i="15"/>
  <c r="AI7"/>
  <c r="AG7"/>
  <c r="AE7"/>
  <c r="AC7"/>
  <c r="AA7"/>
  <c r="K38" l="1"/>
  <c r="K28"/>
  <c r="K35"/>
  <c r="K48"/>
  <c r="K24"/>
  <c r="K22"/>
  <c r="U37" l="1"/>
  <c r="S37"/>
  <c r="Q37"/>
  <c r="O37"/>
  <c r="M37"/>
  <c r="K37"/>
  <c r="U38" i="14"/>
  <c r="S45"/>
  <c r="Q42"/>
  <c r="O45"/>
  <c r="K37"/>
  <c r="Q37"/>
  <c r="O37"/>
  <c r="M37" l="1"/>
  <c r="M33"/>
  <c r="Q33"/>
  <c r="Q44"/>
  <c r="Q19"/>
  <c r="Q29"/>
  <c r="Q41"/>
  <c r="Q7"/>
  <c r="Q13"/>
  <c r="Q22"/>
  <c r="Q45"/>
  <c r="U46"/>
  <c r="U8"/>
  <c r="U9"/>
  <c r="U11"/>
  <c r="U32"/>
  <c r="U12"/>
  <c r="U25"/>
  <c r="U31"/>
  <c r="U35"/>
  <c r="U16"/>
  <c r="U20"/>
  <c r="U42"/>
  <c r="Q24"/>
  <c r="Q26"/>
  <c r="Q38"/>
  <c r="Q28"/>
  <c r="Q17"/>
  <c r="Q36"/>
  <c r="Q14"/>
  <c r="Q23"/>
  <c r="O30"/>
  <c r="O12"/>
  <c r="O31"/>
  <c r="O16"/>
  <c r="O42"/>
  <c r="O18"/>
  <c r="O43"/>
  <c r="O10"/>
  <c r="O25"/>
  <c r="O35"/>
  <c r="O20"/>
  <c r="U38" i="15"/>
  <c r="U35"/>
  <c r="U48"/>
  <c r="U22"/>
  <c r="U12"/>
  <c r="U39"/>
  <c r="U28"/>
  <c r="U24"/>
  <c r="U26"/>
  <c r="U43"/>
  <c r="S28"/>
  <c r="S24"/>
  <c r="S38"/>
  <c r="S35"/>
  <c r="S48"/>
  <c r="Q38"/>
  <c r="Q35"/>
  <c r="Q48"/>
  <c r="Q22"/>
  <c r="Q28"/>
  <c r="Q24"/>
  <c r="V37"/>
  <c r="W37" s="1"/>
  <c r="O38"/>
  <c r="O35"/>
  <c r="O48"/>
  <c r="O22"/>
  <c r="O12"/>
  <c r="O39"/>
  <c r="O40"/>
  <c r="O18"/>
  <c r="O25"/>
  <c r="O41"/>
  <c r="O46"/>
  <c r="O28"/>
  <c r="O24"/>
  <c r="O26"/>
  <c r="O43"/>
  <c r="O33"/>
  <c r="O27"/>
  <c r="M35"/>
  <c r="M28"/>
  <c r="M24"/>
  <c r="M38"/>
  <c r="M48"/>
  <c r="K47"/>
  <c r="K16"/>
  <c r="K23"/>
  <c r="K7"/>
  <c r="K10"/>
  <c r="K46"/>
  <c r="K41"/>
  <c r="K27"/>
  <c r="K25"/>
  <c r="K18"/>
  <c r="K33"/>
  <c r="K40"/>
  <c r="K43"/>
  <c r="K39"/>
  <c r="K26"/>
  <c r="K12"/>
  <c r="K49"/>
  <c r="K32"/>
  <c r="K31"/>
  <c r="K34"/>
  <c r="K20"/>
  <c r="K42"/>
  <c r="K29"/>
  <c r="K15"/>
  <c r="K11"/>
  <c r="O47"/>
  <c r="O16"/>
  <c r="O23"/>
  <c r="O7"/>
  <c r="O10"/>
  <c r="O36"/>
  <c r="O49"/>
  <c r="O32"/>
  <c r="O31"/>
  <c r="O34"/>
  <c r="O20"/>
  <c r="O42"/>
  <c r="O29"/>
  <c r="O15"/>
  <c r="O11"/>
  <c r="S47"/>
  <c r="S16"/>
  <c r="S23"/>
  <c r="S7"/>
  <c r="S10"/>
  <c r="S46"/>
  <c r="S41"/>
  <c r="S27"/>
  <c r="S25"/>
  <c r="S18"/>
  <c r="S33"/>
  <c r="S40"/>
  <c r="S43"/>
  <c r="S39"/>
  <c r="S26"/>
  <c r="S12"/>
  <c r="S22"/>
  <c r="S36"/>
  <c r="S49"/>
  <c r="S32"/>
  <c r="S31"/>
  <c r="S34"/>
  <c r="S20"/>
  <c r="S42"/>
  <c r="S29"/>
  <c r="S15"/>
  <c r="S11"/>
  <c r="S9"/>
  <c r="K17"/>
  <c r="O17"/>
  <c r="S17"/>
  <c r="K21"/>
  <c r="O21"/>
  <c r="S21"/>
  <c r="K19"/>
  <c r="O19"/>
  <c r="S19"/>
  <c r="K44"/>
  <c r="O44"/>
  <c r="S44"/>
  <c r="K45"/>
  <c r="O45"/>
  <c r="S45"/>
  <c r="K14"/>
  <c r="O14"/>
  <c r="S14"/>
  <c r="K50"/>
  <c r="O50"/>
  <c r="S50"/>
  <c r="K13"/>
  <c r="O13"/>
  <c r="S13"/>
  <c r="K8"/>
  <c r="O8"/>
  <c r="S8"/>
  <c r="K30"/>
  <c r="O30"/>
  <c r="S30"/>
  <c r="K9"/>
  <c r="M47"/>
  <c r="M16"/>
  <c r="M23"/>
  <c r="M7"/>
  <c r="M10"/>
  <c r="M46"/>
  <c r="M41"/>
  <c r="M27"/>
  <c r="M25"/>
  <c r="M18"/>
  <c r="M33"/>
  <c r="M40"/>
  <c r="M43"/>
  <c r="M39"/>
  <c r="M26"/>
  <c r="M12"/>
  <c r="M22"/>
  <c r="M36"/>
  <c r="M49"/>
  <c r="M32"/>
  <c r="M31"/>
  <c r="M34"/>
  <c r="M20"/>
  <c r="M42"/>
  <c r="M29"/>
  <c r="M15"/>
  <c r="M11"/>
  <c r="M9"/>
  <c r="Q47"/>
  <c r="Q16"/>
  <c r="Q23"/>
  <c r="Q7"/>
  <c r="Q10"/>
  <c r="Q46"/>
  <c r="Q41"/>
  <c r="Q27"/>
  <c r="Q25"/>
  <c r="Q18"/>
  <c r="Q33"/>
  <c r="Q40"/>
  <c r="Q43"/>
  <c r="Q39"/>
  <c r="Q26"/>
  <c r="Q12"/>
  <c r="Q36"/>
  <c r="Q49"/>
  <c r="Q32"/>
  <c r="Q31"/>
  <c r="Q34"/>
  <c r="Q20"/>
  <c r="Q42"/>
  <c r="Q29"/>
  <c r="Q15"/>
  <c r="Q11"/>
  <c r="Q9"/>
  <c r="U47"/>
  <c r="U16"/>
  <c r="U23"/>
  <c r="U7"/>
  <c r="U10"/>
  <c r="U46"/>
  <c r="U41"/>
  <c r="U27"/>
  <c r="U25"/>
  <c r="U18"/>
  <c r="U33"/>
  <c r="U40"/>
  <c r="U36"/>
  <c r="U49"/>
  <c r="U32"/>
  <c r="U31"/>
  <c r="U34"/>
  <c r="U20"/>
  <c r="U42"/>
  <c r="U29"/>
  <c r="U15"/>
  <c r="U11"/>
  <c r="U9"/>
  <c r="M17"/>
  <c r="Q17"/>
  <c r="U17"/>
  <c r="M21"/>
  <c r="Q21"/>
  <c r="U21"/>
  <c r="M19"/>
  <c r="Q19"/>
  <c r="U19"/>
  <c r="M44"/>
  <c r="Q44"/>
  <c r="U44"/>
  <c r="M45"/>
  <c r="Q45"/>
  <c r="U45"/>
  <c r="M14"/>
  <c r="Q14"/>
  <c r="U14"/>
  <c r="M50"/>
  <c r="Q50"/>
  <c r="U50"/>
  <c r="M13"/>
  <c r="Q13"/>
  <c r="U13"/>
  <c r="M8"/>
  <c r="Q8"/>
  <c r="U8"/>
  <c r="M30"/>
  <c r="Q30"/>
  <c r="U30"/>
  <c r="O9"/>
  <c r="U19" i="14"/>
  <c r="U28"/>
  <c r="U13"/>
  <c r="U17"/>
  <c r="U33"/>
  <c r="U36"/>
  <c r="U22"/>
  <c r="U14"/>
  <c r="U29"/>
  <c r="U23"/>
  <c r="U45"/>
  <c r="S25"/>
  <c r="S46"/>
  <c r="S31"/>
  <c r="S8"/>
  <c r="S35"/>
  <c r="S9"/>
  <c r="S16"/>
  <c r="S11"/>
  <c r="S20"/>
  <c r="S32"/>
  <c r="S42"/>
  <c r="S37"/>
  <c r="S48"/>
  <c r="S19"/>
  <c r="S28"/>
  <c r="S13"/>
  <c r="S17"/>
  <c r="S33"/>
  <c r="S36"/>
  <c r="S22"/>
  <c r="S14"/>
  <c r="S29"/>
  <c r="S23"/>
  <c r="Q48"/>
  <c r="Q21"/>
  <c r="Q30"/>
  <c r="Q40"/>
  <c r="Q43"/>
  <c r="Q10"/>
  <c r="Q15"/>
  <c r="Q12"/>
  <c r="Q25"/>
  <c r="Q46"/>
  <c r="Q31"/>
  <c r="Q8"/>
  <c r="Q35"/>
  <c r="Q9"/>
  <c r="Q16"/>
  <c r="Q11"/>
  <c r="Q20"/>
  <c r="Q32"/>
  <c r="O47"/>
  <c r="O21"/>
  <c r="O40"/>
  <c r="O15"/>
  <c r="O46"/>
  <c r="O8"/>
  <c r="O9"/>
  <c r="O11"/>
  <c r="O32"/>
  <c r="M48"/>
  <c r="M47"/>
  <c r="M18"/>
  <c r="M21"/>
  <c r="M30"/>
  <c r="M40"/>
  <c r="M43"/>
  <c r="M10"/>
  <c r="M15"/>
  <c r="M12"/>
  <c r="M25"/>
  <c r="M46"/>
  <c r="M31"/>
  <c r="M8"/>
  <c r="M35"/>
  <c r="M9"/>
  <c r="M16"/>
  <c r="M11"/>
  <c r="M20"/>
  <c r="M32"/>
  <c r="M42"/>
  <c r="M34"/>
  <c r="M39"/>
  <c r="M27"/>
  <c r="M24"/>
  <c r="M44"/>
  <c r="M26"/>
  <c r="M41"/>
  <c r="M38"/>
  <c r="M7"/>
  <c r="M19"/>
  <c r="M28"/>
  <c r="M13"/>
  <c r="M17"/>
  <c r="M36"/>
  <c r="M22"/>
  <c r="M14"/>
  <c r="M29"/>
  <c r="M23"/>
  <c r="M45"/>
  <c r="K34"/>
  <c r="K39"/>
  <c r="K27"/>
  <c r="K24"/>
  <c r="K44"/>
  <c r="K26"/>
  <c r="K41"/>
  <c r="K38"/>
  <c r="K7"/>
  <c r="K19"/>
  <c r="K28"/>
  <c r="K13"/>
  <c r="K17"/>
  <c r="K33"/>
  <c r="K36"/>
  <c r="K22"/>
  <c r="K14"/>
  <c r="K29"/>
  <c r="K23"/>
  <c r="K45"/>
  <c r="K48"/>
  <c r="K47"/>
  <c r="K18"/>
  <c r="K21"/>
  <c r="K30"/>
  <c r="K40"/>
  <c r="K43"/>
  <c r="K10"/>
  <c r="K15"/>
  <c r="K12"/>
  <c r="K25"/>
  <c r="K46"/>
  <c r="K31"/>
  <c r="K8"/>
  <c r="K35"/>
  <c r="K9"/>
  <c r="K16"/>
  <c r="K11"/>
  <c r="K20"/>
  <c r="K32"/>
  <c r="K42"/>
  <c r="O34"/>
  <c r="O39"/>
  <c r="O27"/>
  <c r="O24"/>
  <c r="O44"/>
  <c r="O26"/>
  <c r="O41"/>
  <c r="O38"/>
  <c r="O7"/>
  <c r="O19"/>
  <c r="O28"/>
  <c r="O13"/>
  <c r="O17"/>
  <c r="O33"/>
  <c r="O36"/>
  <c r="O22"/>
  <c r="O14"/>
  <c r="O29"/>
  <c r="O23"/>
  <c r="U37"/>
  <c r="Q34"/>
  <c r="Q47"/>
  <c r="Q39"/>
  <c r="U34"/>
  <c r="U47"/>
  <c r="U39"/>
  <c r="U7"/>
  <c r="U15"/>
  <c r="U10"/>
  <c r="Q27"/>
  <c r="Q18"/>
  <c r="S34"/>
  <c r="S47"/>
  <c r="S39"/>
  <c r="S18"/>
  <c r="S27"/>
  <c r="S21"/>
  <c r="S30"/>
  <c r="S24"/>
  <c r="S40"/>
  <c r="S44"/>
  <c r="S43"/>
  <c r="S26"/>
  <c r="S41"/>
  <c r="S38"/>
  <c r="S12"/>
  <c r="S7"/>
  <c r="S15"/>
  <c r="S10"/>
  <c r="U41"/>
  <c r="U26"/>
  <c r="U43"/>
  <c r="U44"/>
  <c r="U40"/>
  <c r="U24"/>
  <c r="U30"/>
  <c r="U21"/>
  <c r="U27"/>
  <c r="U18"/>
  <c r="V48" i="15" l="1"/>
  <c r="W48" s="1"/>
  <c r="V35"/>
  <c r="W35" s="1"/>
  <c r="V37" i="14"/>
  <c r="W37" s="1"/>
  <c r="V42"/>
  <c r="W42" s="1"/>
  <c r="V31"/>
  <c r="W31" s="1"/>
  <c r="V11"/>
  <c r="W11" s="1"/>
  <c r="V8"/>
  <c r="W8" s="1"/>
  <c r="V16"/>
  <c r="W16" s="1"/>
  <c r="V20"/>
  <c r="W20" s="1"/>
  <c r="V35"/>
  <c r="W35" s="1"/>
  <c r="V25"/>
  <c r="W25" s="1"/>
  <c r="V12" i="15"/>
  <c r="W12" s="1"/>
  <c r="V26"/>
  <c r="W26" s="1"/>
  <c r="V43"/>
  <c r="W43" s="1"/>
  <c r="V38"/>
  <c r="W38" s="1"/>
  <c r="V24"/>
  <c r="W24" s="1"/>
  <c r="V22"/>
  <c r="W22" s="1"/>
  <c r="V39"/>
  <c r="W39" s="1"/>
  <c r="V28"/>
  <c r="W28" s="1"/>
  <c r="V8"/>
  <c r="W8" s="1"/>
  <c r="V50"/>
  <c r="W50" s="1"/>
  <c r="V45"/>
  <c r="W45" s="1"/>
  <c r="V19"/>
  <c r="W19" s="1"/>
  <c r="V17"/>
  <c r="W17" s="1"/>
  <c r="V11"/>
  <c r="W11" s="1"/>
  <c r="V42"/>
  <c r="W42" s="1"/>
  <c r="V20"/>
  <c r="W20" s="1"/>
  <c r="V34"/>
  <c r="W34" s="1"/>
  <c r="V32"/>
  <c r="W32" s="1"/>
  <c r="V49"/>
  <c r="W49" s="1"/>
  <c r="V40"/>
  <c r="W40" s="1"/>
  <c r="V18"/>
  <c r="W18" s="1"/>
  <c r="V25"/>
  <c r="W25" s="1"/>
  <c r="V41"/>
  <c r="W41" s="1"/>
  <c r="V46"/>
  <c r="W46" s="1"/>
  <c r="V10"/>
  <c r="W10" s="1"/>
  <c r="V23"/>
  <c r="W23" s="1"/>
  <c r="V47"/>
  <c r="W47" s="1"/>
  <c r="V9"/>
  <c r="W9" s="1"/>
  <c r="V30"/>
  <c r="W30" s="1"/>
  <c r="V13"/>
  <c r="W13" s="1"/>
  <c r="V14"/>
  <c r="W14" s="1"/>
  <c r="V44"/>
  <c r="W44" s="1"/>
  <c r="V21"/>
  <c r="W21" s="1"/>
  <c r="V15"/>
  <c r="W15" s="1"/>
  <c r="V29"/>
  <c r="W29" s="1"/>
  <c r="V31"/>
  <c r="W31" s="1"/>
  <c r="V36"/>
  <c r="W36" s="1"/>
  <c r="V33"/>
  <c r="W33" s="1"/>
  <c r="V27"/>
  <c r="W27" s="1"/>
  <c r="V7"/>
  <c r="W7" s="1"/>
  <c r="V16"/>
  <c r="W16" s="1"/>
  <c r="V45" i="14"/>
  <c r="W45" s="1"/>
  <c r="V12"/>
  <c r="W12" s="1"/>
  <c r="V23"/>
  <c r="W23" s="1"/>
  <c r="V14"/>
  <c r="W14" s="1"/>
  <c r="V36"/>
  <c r="W36" s="1"/>
  <c r="V17"/>
  <c r="W17" s="1"/>
  <c r="V28"/>
  <c r="W28" s="1"/>
  <c r="V32"/>
  <c r="W32" s="1"/>
  <c r="V9"/>
  <c r="W9" s="1"/>
  <c r="V46"/>
  <c r="W46" s="1"/>
  <c r="V29"/>
  <c r="W29" s="1"/>
  <c r="V22"/>
  <c r="W22" s="1"/>
  <c r="V33"/>
  <c r="W33" s="1"/>
  <c r="V13"/>
  <c r="W13" s="1"/>
  <c r="V19"/>
  <c r="W19" s="1"/>
  <c r="V10"/>
  <c r="W10" s="1"/>
  <c r="V15"/>
  <c r="W15" s="1"/>
  <c r="V41"/>
  <c r="W41" s="1"/>
  <c r="V26"/>
  <c r="W26" s="1"/>
  <c r="V44"/>
  <c r="W44" s="1"/>
  <c r="V24"/>
  <c r="W24" s="1"/>
  <c r="V27"/>
  <c r="W27" s="1"/>
  <c r="V39"/>
  <c r="W39" s="1"/>
  <c r="V34"/>
  <c r="W34" s="1"/>
  <c r="V48"/>
  <c r="W48" s="1"/>
  <c r="V38"/>
  <c r="W38" s="1"/>
  <c r="V7"/>
  <c r="W7" s="1"/>
  <c r="V43"/>
  <c r="W43" s="1"/>
  <c r="V40"/>
  <c r="W40" s="1"/>
  <c r="V30"/>
  <c r="W30" s="1"/>
  <c r="V21"/>
  <c r="W21" s="1"/>
  <c r="V18"/>
  <c r="W18" s="1"/>
  <c r="V47"/>
  <c r="W47" s="1"/>
  <c r="K18" i="10"/>
  <c r="V18" l="1"/>
  <c r="W18" s="1"/>
  <c r="O15" i="11"/>
  <c r="M27"/>
  <c r="K15"/>
  <c r="U37" i="10"/>
  <c r="S37"/>
  <c r="Q36"/>
  <c r="M12"/>
  <c r="K33"/>
  <c r="M15" i="11" l="1"/>
  <c r="K12" i="10"/>
  <c r="U11"/>
  <c r="U16"/>
  <c r="U34"/>
  <c r="U22"/>
  <c r="U27"/>
  <c r="U25"/>
  <c r="U21"/>
  <c r="U19"/>
  <c r="U7"/>
  <c r="U13"/>
  <c r="U17"/>
  <c r="U32"/>
  <c r="U20"/>
  <c r="U35"/>
  <c r="U36"/>
  <c r="U33"/>
  <c r="U12"/>
  <c r="U14"/>
  <c r="U29"/>
  <c r="U38"/>
  <c r="U31"/>
  <c r="U15"/>
  <c r="U24"/>
  <c r="U8"/>
  <c r="U10"/>
  <c r="U30"/>
  <c r="U28"/>
  <c r="U26"/>
  <c r="U23"/>
  <c r="U9"/>
  <c r="S12"/>
  <c r="S14"/>
  <c r="S38"/>
  <c r="S24"/>
  <c r="S8"/>
  <c r="S30"/>
  <c r="S11"/>
  <c r="S16"/>
  <c r="S34"/>
  <c r="S22"/>
  <c r="S27"/>
  <c r="S25"/>
  <c r="S21"/>
  <c r="S19"/>
  <c r="S7"/>
  <c r="S13"/>
  <c r="S17"/>
  <c r="S32"/>
  <c r="S20"/>
  <c r="S35"/>
  <c r="S36"/>
  <c r="S29"/>
  <c r="S31"/>
  <c r="S15"/>
  <c r="S10"/>
  <c r="S28"/>
  <c r="S26"/>
  <c r="S23"/>
  <c r="S9"/>
  <c r="Q12"/>
  <c r="Q14"/>
  <c r="Q29"/>
  <c r="Q38"/>
  <c r="Q31"/>
  <c r="Q15"/>
  <c r="Q24"/>
  <c r="Q8"/>
  <c r="Q10"/>
  <c r="Q30"/>
  <c r="Q28"/>
  <c r="Q26"/>
  <c r="Q23"/>
  <c r="Q9"/>
  <c r="Q37"/>
  <c r="Q33"/>
  <c r="Q11"/>
  <c r="Q16"/>
  <c r="Q34"/>
  <c r="Q22"/>
  <c r="Q27"/>
  <c r="Q25"/>
  <c r="Q21"/>
  <c r="Q19"/>
  <c r="Q7"/>
  <c r="Q13"/>
  <c r="Q17"/>
  <c r="Q32"/>
  <c r="Q20"/>
  <c r="Q35"/>
  <c r="S33"/>
  <c r="M14" i="11"/>
  <c r="M30"/>
  <c r="M8"/>
  <c r="M28"/>
  <c r="M11"/>
  <c r="M16"/>
  <c r="O33" i="10"/>
  <c r="O12"/>
  <c r="M33"/>
  <c r="K25" i="11"/>
  <c r="K17"/>
  <c r="K20"/>
  <c r="K29"/>
  <c r="K21"/>
  <c r="K19"/>
  <c r="K9"/>
  <c r="K34"/>
  <c r="K22"/>
  <c r="K28"/>
  <c r="K27"/>
  <c r="K8"/>
  <c r="K16"/>
  <c r="K30"/>
  <c r="K14"/>
  <c r="K11"/>
  <c r="O13"/>
  <c r="K32"/>
  <c r="K33"/>
  <c r="O37"/>
  <c r="K18"/>
  <c r="K36"/>
  <c r="K26"/>
  <c r="O23"/>
  <c r="O12"/>
  <c r="K24"/>
  <c r="O7"/>
  <c r="O31"/>
  <c r="K38"/>
  <c r="K35"/>
  <c r="K10"/>
  <c r="M13"/>
  <c r="M32"/>
  <c r="M33"/>
  <c r="M37"/>
  <c r="M18"/>
  <c r="M36"/>
  <c r="M26"/>
  <c r="M23"/>
  <c r="M12"/>
  <c r="M24"/>
  <c r="M7"/>
  <c r="M31"/>
  <c r="M38"/>
  <c r="M35"/>
  <c r="M10"/>
  <c r="M34"/>
  <c r="M9"/>
  <c r="M29"/>
  <c r="M20"/>
  <c r="M25"/>
  <c r="O25"/>
  <c r="O17"/>
  <c r="O20"/>
  <c r="O29"/>
  <c r="O21"/>
  <c r="O19"/>
  <c r="O9"/>
  <c r="O34"/>
  <c r="O22"/>
  <c r="O28"/>
  <c r="O27"/>
  <c r="O8"/>
  <c r="O16"/>
  <c r="O30"/>
  <c r="O14"/>
  <c r="O11"/>
  <c r="K13"/>
  <c r="O32"/>
  <c r="O33"/>
  <c r="K37"/>
  <c r="O18"/>
  <c r="O36"/>
  <c r="O26"/>
  <c r="K23"/>
  <c r="K12"/>
  <c r="O24"/>
  <c r="K7"/>
  <c r="K31"/>
  <c r="O35"/>
  <c r="O10"/>
  <c r="M22"/>
  <c r="M19"/>
  <c r="M21"/>
  <c r="M17"/>
  <c r="K11" i="10"/>
  <c r="K14"/>
  <c r="K16"/>
  <c r="K34"/>
  <c r="K29"/>
  <c r="K22"/>
  <c r="K38"/>
  <c r="K27"/>
  <c r="K25"/>
  <c r="K31"/>
  <c r="K15"/>
  <c r="K21"/>
  <c r="K24"/>
  <c r="K8"/>
  <c r="O11"/>
  <c r="O14"/>
  <c r="O16"/>
  <c r="O34"/>
  <c r="O29"/>
  <c r="O22"/>
  <c r="O38"/>
  <c r="O27"/>
  <c r="O25"/>
  <c r="O31"/>
  <c r="O15"/>
  <c r="O21"/>
  <c r="O24"/>
  <c r="O8"/>
  <c r="K36"/>
  <c r="O36"/>
  <c r="K37"/>
  <c r="O37"/>
  <c r="K9"/>
  <c r="O9"/>
  <c r="K35"/>
  <c r="O35"/>
  <c r="K20"/>
  <c r="O20"/>
  <c r="K23"/>
  <c r="O23"/>
  <c r="K32"/>
  <c r="O32"/>
  <c r="K26"/>
  <c r="O26"/>
  <c r="K17"/>
  <c r="O17"/>
  <c r="K28"/>
  <c r="O28"/>
  <c r="K30"/>
  <c r="O30"/>
  <c r="K13"/>
  <c r="O13"/>
  <c r="K10"/>
  <c r="O10"/>
  <c r="K7"/>
  <c r="O7"/>
  <c r="K19"/>
  <c r="O19"/>
  <c r="M11"/>
  <c r="M14"/>
  <c r="M16"/>
  <c r="M34"/>
  <c r="M29"/>
  <c r="M22"/>
  <c r="M38"/>
  <c r="M27"/>
  <c r="M25"/>
  <c r="M31"/>
  <c r="M15"/>
  <c r="M21"/>
  <c r="M24"/>
  <c r="M8"/>
  <c r="M36"/>
  <c r="M37"/>
  <c r="M9"/>
  <c r="M35"/>
  <c r="M20"/>
  <c r="M23"/>
  <c r="M32"/>
  <c r="M26"/>
  <c r="M17"/>
  <c r="M28"/>
  <c r="M30"/>
  <c r="M13"/>
  <c r="M10"/>
  <c r="M7"/>
  <c r="M19"/>
  <c r="K13" i="6"/>
  <c r="V12" i="10" l="1"/>
  <c r="W12" s="1"/>
  <c r="M13" i="6"/>
  <c r="M33"/>
  <c r="S33"/>
  <c r="S37"/>
  <c r="S24"/>
  <c r="S10"/>
  <c r="S26"/>
  <c r="S9"/>
  <c r="S11"/>
  <c r="S8"/>
  <c r="S13"/>
  <c r="S21"/>
  <c r="S27"/>
  <c r="S34"/>
  <c r="S38"/>
  <c r="S19"/>
  <c r="S15"/>
  <c r="S12"/>
  <c r="S30"/>
  <c r="S22"/>
  <c r="S25"/>
  <c r="S29"/>
  <c r="S7"/>
  <c r="S14"/>
  <c r="S31"/>
  <c r="S17"/>
  <c r="S16"/>
  <c r="S18"/>
  <c r="S36"/>
  <c r="S32"/>
  <c r="S28"/>
  <c r="S35"/>
  <c r="S23"/>
  <c r="S20"/>
  <c r="U33"/>
  <c r="Q33"/>
  <c r="Q37"/>
  <c r="Q24"/>
  <c r="Q10"/>
  <c r="Q26"/>
  <c r="Q9"/>
  <c r="Q11"/>
  <c r="Q8"/>
  <c r="Q13"/>
  <c r="Q21"/>
  <c r="Q27"/>
  <c r="Q34"/>
  <c r="Q38"/>
  <c r="Q19"/>
  <c r="Q15"/>
  <c r="Q12"/>
  <c r="Q30"/>
  <c r="Q22"/>
  <c r="Q25"/>
  <c r="Q29"/>
  <c r="Q7"/>
  <c r="Q14"/>
  <c r="Q31"/>
  <c r="Q17"/>
  <c r="Q16"/>
  <c r="Q18"/>
  <c r="Q36"/>
  <c r="Q32"/>
  <c r="Q28"/>
  <c r="Q35"/>
  <c r="Q23"/>
  <c r="Q20"/>
  <c r="O27"/>
  <c r="K15"/>
  <c r="K38"/>
  <c r="K34"/>
  <c r="K12"/>
  <c r="K19"/>
  <c r="K27"/>
  <c r="V33" i="10"/>
  <c r="W33" s="1"/>
  <c r="V38"/>
  <c r="W38" s="1"/>
  <c r="V29"/>
  <c r="W29" s="1"/>
  <c r="V14"/>
  <c r="W14" s="1"/>
  <c r="V25"/>
  <c r="W25" s="1"/>
  <c r="V27"/>
  <c r="W27" s="1"/>
  <c r="V22"/>
  <c r="W22" s="1"/>
  <c r="V34"/>
  <c r="W34" s="1"/>
  <c r="V16"/>
  <c r="W16" s="1"/>
  <c r="V10"/>
  <c r="W10" s="1"/>
  <c r="V30"/>
  <c r="W30" s="1"/>
  <c r="V28"/>
  <c r="W28" s="1"/>
  <c r="V26"/>
  <c r="W26" s="1"/>
  <c r="V23"/>
  <c r="W23" s="1"/>
  <c r="V9"/>
  <c r="W9" s="1"/>
  <c r="V37"/>
  <c r="W37" s="1"/>
  <c r="V21"/>
  <c r="W21" s="1"/>
  <c r="V19"/>
  <c r="W19" s="1"/>
  <c r="V7"/>
  <c r="W7" s="1"/>
  <c r="V13"/>
  <c r="W13" s="1"/>
  <c r="V17"/>
  <c r="W17" s="1"/>
  <c r="V32"/>
  <c r="W32" s="1"/>
  <c r="V20"/>
  <c r="W20" s="1"/>
  <c r="V35"/>
  <c r="W35" s="1"/>
  <c r="V36"/>
  <c r="W36" s="1"/>
  <c r="V8"/>
  <c r="W8" s="1"/>
  <c r="V24"/>
  <c r="W24" s="1"/>
  <c r="V15"/>
  <c r="W15" s="1"/>
  <c r="V31"/>
  <c r="W31" s="1"/>
  <c r="V11"/>
  <c r="W11" s="1"/>
  <c r="K23" i="6"/>
  <c r="K35"/>
  <c r="K28"/>
  <c r="K32"/>
  <c r="K36"/>
  <c r="K18"/>
  <c r="U20"/>
  <c r="U23"/>
  <c r="U35"/>
  <c r="U28"/>
  <c r="U32"/>
  <c r="U36"/>
  <c r="U18"/>
  <c r="U16"/>
  <c r="U17"/>
  <c r="U31"/>
  <c r="U14"/>
  <c r="U7"/>
  <c r="U29"/>
  <c r="U25"/>
  <c r="U22"/>
  <c r="U30"/>
  <c r="U12"/>
  <c r="U15"/>
  <c r="U19"/>
  <c r="U34"/>
  <c r="U27"/>
  <c r="U21"/>
  <c r="U13"/>
  <c r="U8"/>
  <c r="U11"/>
  <c r="U9"/>
  <c r="U26"/>
  <c r="U10"/>
  <c r="U24"/>
  <c r="O13"/>
  <c r="O23"/>
  <c r="O35"/>
  <c r="O28"/>
  <c r="O32"/>
  <c r="O36"/>
  <c r="O18"/>
  <c r="O12"/>
  <c r="O15"/>
  <c r="O19"/>
  <c r="O38"/>
  <c r="O34"/>
  <c r="M23"/>
  <c r="M35"/>
  <c r="M28"/>
  <c r="M32"/>
  <c r="M36"/>
  <c r="M18"/>
  <c r="M12"/>
  <c r="M15"/>
  <c r="M19"/>
  <c r="M38"/>
  <c r="M34"/>
  <c r="M27"/>
  <c r="V38" l="1"/>
  <c r="W38" s="1"/>
  <c r="V18"/>
  <c r="W18" s="1"/>
  <c r="V36"/>
  <c r="W36" s="1"/>
  <c r="V28"/>
  <c r="W28" s="1"/>
  <c r="V23"/>
  <c r="W23" s="1"/>
  <c r="V12"/>
  <c r="W12" s="1"/>
  <c r="V32"/>
  <c r="W32" s="1"/>
  <c r="V35"/>
  <c r="W35" s="1"/>
  <c r="V27"/>
  <c r="W27" s="1"/>
  <c r="V19"/>
  <c r="W19" s="1"/>
  <c r="V34"/>
  <c r="W34" s="1"/>
  <c r="V15"/>
  <c r="W15" s="1"/>
  <c r="V13"/>
  <c r="W13" s="1"/>
  <c r="O7" l="1"/>
  <c r="O26"/>
  <c r="O10"/>
  <c r="O17"/>
  <c r="O24"/>
  <c r="O29"/>
  <c r="O9"/>
  <c r="O33"/>
  <c r="O16"/>
  <c r="K10"/>
  <c r="K17"/>
  <c r="K37"/>
  <c r="V37" s="1"/>
  <c r="W37" s="1"/>
  <c r="K24"/>
  <c r="K29"/>
  <c r="K9"/>
  <c r="K33"/>
  <c r="K16"/>
  <c r="K7"/>
  <c r="K26"/>
  <c r="M7"/>
  <c r="M26"/>
  <c r="M24"/>
  <c r="M9"/>
  <c r="M16"/>
  <c r="M10"/>
  <c r="M17"/>
  <c r="M37"/>
  <c r="M29"/>
  <c r="K22"/>
  <c r="K8"/>
  <c r="K25"/>
  <c r="K20"/>
  <c r="O25"/>
  <c r="M31"/>
  <c r="O31"/>
  <c r="O20"/>
  <c r="O22"/>
  <c r="O8"/>
  <c r="K31"/>
  <c r="K21"/>
  <c r="K14"/>
  <c r="K30"/>
  <c r="O14"/>
  <c r="O21"/>
  <c r="K11"/>
  <c r="O11"/>
  <c r="O30"/>
  <c r="M11"/>
  <c r="M20"/>
  <c r="M14"/>
  <c r="M30"/>
  <c r="M22"/>
  <c r="M25"/>
  <c r="M21"/>
  <c r="M8"/>
  <c r="V33" l="1"/>
  <c r="W33" s="1"/>
  <c r="V21"/>
  <c r="W21" s="1"/>
  <c r="V26"/>
  <c r="W26" s="1"/>
  <c r="V16"/>
  <c r="W16" s="1"/>
  <c r="V9"/>
  <c r="W9" s="1"/>
  <c r="V11"/>
  <c r="W11" s="1"/>
  <c r="V30"/>
  <c r="W30" s="1"/>
  <c r="V24"/>
  <c r="W24" s="1"/>
  <c r="V10"/>
  <c r="W10" s="1"/>
  <c r="V14"/>
  <c r="W14" s="1"/>
  <c r="V31"/>
  <c r="W31" s="1"/>
  <c r="V20"/>
  <c r="W20" s="1"/>
  <c r="V25"/>
  <c r="W25" s="1"/>
  <c r="V8"/>
  <c r="W8" s="1"/>
  <c r="V22"/>
  <c r="W22" s="1"/>
  <c r="V7"/>
  <c r="W7" s="1"/>
  <c r="V29"/>
  <c r="W29" s="1"/>
  <c r="V17"/>
  <c r="W17" s="1"/>
  <c r="U15" i="11" l="1"/>
  <c r="U32"/>
  <c r="U37"/>
  <c r="U36"/>
  <c r="U23"/>
  <c r="U24"/>
  <c r="U7"/>
  <c r="U10"/>
  <c r="U11"/>
  <c r="U16"/>
  <c r="U27"/>
  <c r="U34"/>
  <c r="U9"/>
  <c r="U29"/>
  <c r="U20"/>
  <c r="U25"/>
  <c r="U13"/>
  <c r="U33"/>
  <c r="U18"/>
  <c r="U26"/>
  <c r="U12"/>
  <c r="U31"/>
  <c r="U35"/>
  <c r="U14"/>
  <c r="U30"/>
  <c r="U8"/>
  <c r="U28"/>
  <c r="U22"/>
  <c r="U19"/>
  <c r="U21"/>
  <c r="U17"/>
  <c r="S15"/>
  <c r="S13"/>
  <c r="S33"/>
  <c r="S18"/>
  <c r="S26"/>
  <c r="S12"/>
  <c r="S30"/>
  <c r="S28"/>
  <c r="S19"/>
  <c r="S21"/>
  <c r="S17"/>
  <c r="S32"/>
  <c r="S37"/>
  <c r="S36"/>
  <c r="S23"/>
  <c r="S24"/>
  <c r="S7"/>
  <c r="S38"/>
  <c r="S10"/>
  <c r="S11"/>
  <c r="S16"/>
  <c r="S27"/>
  <c r="S34"/>
  <c r="S9"/>
  <c r="S29"/>
  <c r="S20"/>
  <c r="S25"/>
  <c r="S31"/>
  <c r="S35"/>
  <c r="S14"/>
  <c r="S8"/>
  <c r="S22"/>
  <c r="Q15"/>
  <c r="Q13"/>
  <c r="Q33"/>
  <c r="Q18"/>
  <c r="Q26"/>
  <c r="Q12"/>
  <c r="Q31"/>
  <c r="Q35"/>
  <c r="Q14"/>
  <c r="Q30"/>
  <c r="Q8"/>
  <c r="Q28"/>
  <c r="Q22"/>
  <c r="Q19"/>
  <c r="Q21"/>
  <c r="Q17"/>
  <c r="Q32"/>
  <c r="Q37"/>
  <c r="Q36"/>
  <c r="Q23"/>
  <c r="Q24"/>
  <c r="Q7"/>
  <c r="Q38"/>
  <c r="Q10"/>
  <c r="Q11"/>
  <c r="Q16"/>
  <c r="Q27"/>
  <c r="Q34"/>
  <c r="Q9"/>
  <c r="Q29"/>
  <c r="Q20"/>
  <c r="Q25"/>
  <c r="V15" l="1"/>
  <c r="W15" s="1"/>
  <c r="V21"/>
  <c r="W21" s="1"/>
  <c r="V13"/>
  <c r="W13" s="1"/>
  <c r="V36"/>
  <c r="W36" s="1"/>
  <c r="V8"/>
  <c r="W8" s="1"/>
  <c r="V25"/>
  <c r="W25" s="1"/>
  <c r="V18"/>
  <c r="W18" s="1"/>
  <c r="V16"/>
  <c r="W16" s="1"/>
  <c r="V14"/>
  <c r="W14" s="1"/>
  <c r="V29"/>
  <c r="W29" s="1"/>
  <c r="V28"/>
  <c r="W28" s="1"/>
  <c r="V11"/>
  <c r="W11" s="1"/>
  <c r="V30"/>
  <c r="W30" s="1"/>
  <c r="V12"/>
  <c r="W12" s="1"/>
  <c r="V20"/>
  <c r="W20" s="1"/>
  <c r="V38"/>
  <c r="W38" s="1"/>
  <c r="V24"/>
  <c r="W24" s="1"/>
  <c r="V26"/>
  <c r="W26" s="1"/>
  <c r="V37"/>
  <c r="W37" s="1"/>
  <c r="V7"/>
  <c r="W7" s="1"/>
  <c r="V33"/>
  <c r="W33" s="1"/>
  <c r="V35"/>
  <c r="W35" s="1"/>
  <c r="V9"/>
  <c r="W9" s="1"/>
  <c r="V34"/>
  <c r="W34" s="1"/>
  <c r="V10"/>
  <c r="W10" s="1"/>
  <c r="V22"/>
  <c r="W22" s="1"/>
  <c r="V27"/>
  <c r="W27" s="1"/>
  <c r="V17"/>
  <c r="W17" s="1"/>
  <c r="V23"/>
  <c r="W23" s="1"/>
  <c r="V19"/>
  <c r="W19" s="1"/>
  <c r="V32"/>
  <c r="W32" s="1"/>
  <c r="V31"/>
  <c r="W31" s="1"/>
</calcChain>
</file>

<file path=xl/sharedStrings.xml><?xml version="1.0" encoding="utf-8"?>
<sst xmlns="http://schemas.openxmlformats.org/spreadsheetml/2006/main" count="1405" uniqueCount="547">
  <si>
    <t>№</t>
  </si>
  <si>
    <t>Дата рождения</t>
  </si>
  <si>
    <t>Образовательное учреждение</t>
  </si>
  <si>
    <t>Фамилия, имя, отчество учителя (полностью)</t>
  </si>
  <si>
    <t xml:space="preserve">ПРОТОКОЛ </t>
  </si>
  <si>
    <t>Всего баллов</t>
  </si>
  <si>
    <t>Процент выполнения</t>
  </si>
  <si>
    <t>Балл</t>
  </si>
  <si>
    <t>Результат</t>
  </si>
  <si>
    <t>Теоретико-методический  тур  (мах 20 б.)</t>
  </si>
  <si>
    <t>БАСКЕТБОЛ</t>
  </si>
  <si>
    <t>АКРОБАТИКА</t>
  </si>
  <si>
    <t>ТЕОРИЯ</t>
  </si>
  <si>
    <t>Максим.</t>
  </si>
  <si>
    <t>/Читинова Н.В./</t>
  </si>
  <si>
    <t>/Бамбаева Л.Л./</t>
  </si>
  <si>
    <t>/Пастарнаков В.А./</t>
  </si>
  <si>
    <t>/Шулаев О.В./</t>
  </si>
  <si>
    <t>Практика № 1 (акробатика)          (мах 30 б.)</t>
  </si>
  <si>
    <t>Практика № 2 (баскетбол)                 (мах 20 б.)</t>
  </si>
  <si>
    <t>Легкая атлетика (поднимание туловища),  max=10 б.</t>
  </si>
  <si>
    <t>Легкая атлетика (прыжок с места),  max=10 б.</t>
  </si>
  <si>
    <t>Легкая атлетика (челночный бег),  max=10 б.</t>
  </si>
  <si>
    <t>ЛА (поднимание туловища)</t>
  </si>
  <si>
    <t>ЛА (прыжок с места)</t>
  </si>
  <si>
    <t>ЛА (челночный бег)</t>
  </si>
  <si>
    <t>Максимальный балл -100                                                                                             Дата проведения "22" декабря  2021 г.</t>
  </si>
  <si>
    <t>муниципального этапа Всероссийской олимпиады школьников 2021-2022 уч. год    Физическая культура  10  класс (девочки)</t>
  </si>
  <si>
    <t>муниципального этапа Всероссийской олимпиады школьников 2021-2022 уч. год    Физическая культура  9  класс (девочки)</t>
  </si>
  <si>
    <t>муниципального этапа Всероссийской олимпиады школьников 2021-2022 уч. год    Физическая культура  11  класс (девочки)</t>
  </si>
  <si>
    <t>МБОУ "КНГ им.Кичикова А.Ш."</t>
  </si>
  <si>
    <t>Нуров Хонгор Васильевич</t>
  </si>
  <si>
    <t>МБОУ "Русская национальная гимназия им.С.Радонежского"</t>
  </si>
  <si>
    <t>Очирова Валентина Ивановна</t>
  </si>
  <si>
    <t>МБОУ "Средняя общеобразовательная школа № 2"</t>
  </si>
  <si>
    <t>Ефимова Екатерина Владимировна</t>
  </si>
  <si>
    <t>МБОУ "Средняя общеобразовательная школа №4"</t>
  </si>
  <si>
    <t>Шогдинов Николай Григорьевич</t>
  </si>
  <si>
    <t>МБОУ "Средняя общеобразовательная школа № 12"</t>
  </si>
  <si>
    <t>Расстрига Елена Анатольевна</t>
  </si>
  <si>
    <t>МБОУ "Средняя общеобразовательная школ № 17" им.Кугультинова Д.Н.</t>
  </si>
  <si>
    <t>Буваева Саглара Очир-Горяевна</t>
  </si>
  <si>
    <t>Лялин Эрдни Николаевич</t>
  </si>
  <si>
    <t>Арилов Арлтан Азаевич</t>
  </si>
  <si>
    <t>Бадма-Гаряева Любовь Алексеевна</t>
  </si>
  <si>
    <t>Коокуева Людмила Геннадьевна</t>
  </si>
  <si>
    <t>Соловьева Светлана Николаевна</t>
  </si>
  <si>
    <t>Читинова Надежда Владимировна</t>
  </si>
  <si>
    <t>Гаряджиева Елена Владимировна</t>
  </si>
  <si>
    <t>Серкишев Евгений Николаевич</t>
  </si>
  <si>
    <t>Тюрбеева Эльзята Владимировна</t>
  </si>
  <si>
    <t>Данилова О.Н.</t>
  </si>
  <si>
    <t>Арылов Пюрвя Даваевич</t>
  </si>
  <si>
    <t>Буваева Саглара  Очир-Горяевна</t>
  </si>
  <si>
    <t>Шургучиева Нина Андреевна</t>
  </si>
  <si>
    <t>МБОУ "Средняя общеобразовательная школ№ 21"</t>
  </si>
  <si>
    <t>МБОУ "Элистинская классическая гимназия"</t>
  </si>
  <si>
    <t>МБОУ "Элистиснкая многопрофильная  гимназия личностно ориентированного обучения и воспитания "</t>
  </si>
  <si>
    <t>МБОУ "Элистинский технический лицей"</t>
  </si>
  <si>
    <t>МБОУ "Средняя общеобразовательная школ № 18 им.Б.Б.Городовикова"</t>
  </si>
  <si>
    <t>МБОУ "Элистинский лицей"</t>
  </si>
  <si>
    <t>11.10.2005г.</t>
  </si>
  <si>
    <t>МБОУ «Средняя общеобразовательная школа №10» им.Бембетова В.А.</t>
  </si>
  <si>
    <t>МБОУ "Калмыцкая этнокультурная гимназия им.Зая-Пандиты"</t>
  </si>
  <si>
    <t>МБОУ "Средняя общеобразовательная школа  21"</t>
  </si>
  <si>
    <t>МБОУ "Средняя общеобразовательная школа  №23"им.Эрдниева П.М.</t>
  </si>
  <si>
    <t>МБОУ "Средняя общеобразовательная школа №20"</t>
  </si>
  <si>
    <t>МБОУ "Средняя общеобразовательная школа№2"</t>
  </si>
  <si>
    <t>07.12.2006</t>
  </si>
  <si>
    <t>МБОУ "Средняя общеобразовательная школа №3 имени Сергиенко Н.Г."</t>
  </si>
  <si>
    <t>07.06.06г.</t>
  </si>
  <si>
    <t>14.09.2006г.</t>
  </si>
  <si>
    <t>26.03.2006г.</t>
  </si>
  <si>
    <t>МБОУ "Средняя общеобразовательная школа №15"</t>
  </si>
  <si>
    <t>МБОУ "Средняя общеобразовательная школа № 17" им.Кугультинова Д.Н.</t>
  </si>
  <si>
    <t>МБОУ "Средняя общеобразовательная школа №  21"</t>
  </si>
  <si>
    <t>МБОУ "Средняя общеобразовательная школа  № 18 им.Б.Б.Городовикова"</t>
  </si>
  <si>
    <t>МБОУ "Средняя общеобразовательная школа  № 17" им.Кугультинова Д.Н.</t>
  </si>
  <si>
    <t>МБОУ «Средняя общеобразовательная школа  №20»</t>
  </si>
  <si>
    <t>Нураев Александр Николавеич</t>
  </si>
  <si>
    <t>Ниджляев Александр Николаевич</t>
  </si>
  <si>
    <t>Нуглаев Борис Сананович</t>
  </si>
  <si>
    <t>Манджиев Айгур Николаевич</t>
  </si>
  <si>
    <t>Егоров Олег Викторович</t>
  </si>
  <si>
    <t>Коростылева Анжелика Георгиевна</t>
  </si>
  <si>
    <t>Бадма-Гаряев Геннадий Иванович</t>
  </si>
  <si>
    <t>Буваева Саглара Очир-горяевна</t>
  </si>
  <si>
    <t>Манжиков Петр Станиславович</t>
  </si>
  <si>
    <t>Коростылева А.Г.</t>
  </si>
  <si>
    <t>16.02.2005</t>
  </si>
  <si>
    <t>29.06.2004</t>
  </si>
  <si>
    <t>02.12.2004</t>
  </si>
  <si>
    <t>22.11.04г.</t>
  </si>
  <si>
    <t>16.03.05г.</t>
  </si>
  <si>
    <t>20.09.2004г.</t>
  </si>
  <si>
    <t>МБОУ "СОШ №20" г.Элисты</t>
  </si>
  <si>
    <t>МБОУ "СОШ 21"</t>
  </si>
  <si>
    <t xml:space="preserve"> 09.09.2004</t>
  </si>
  <si>
    <t>МБОУ "СОШ №23"им.Эрдниева П.М.</t>
  </si>
  <si>
    <t>МБОУ "Элистинская этнокультурная гимназия им.Зая-Пандиты"</t>
  </si>
  <si>
    <t>МБОУ "Средняя общеобразовательная школа  №20"</t>
  </si>
  <si>
    <t>Сокиркина Любовь Алексеевна</t>
  </si>
  <si>
    <t>Баташова Оксана Николаевна</t>
  </si>
  <si>
    <t>Бамбаева Людмила Лазаревна</t>
  </si>
  <si>
    <t>Иванова Ирина Николаевна</t>
  </si>
  <si>
    <t>Тюрбеева Эльзятя Владимировна</t>
  </si>
  <si>
    <t>/Марсунов С.Н./</t>
  </si>
  <si>
    <t>/Манджиев М.Ю./</t>
  </si>
  <si>
    <t>/Расстрига Е.А./</t>
  </si>
  <si>
    <t xml:space="preserve">Председатель жюри: </t>
  </si>
  <si>
    <t xml:space="preserve">Члены жюри: </t>
  </si>
  <si>
    <t>Фамилия</t>
  </si>
  <si>
    <t>Имя</t>
  </si>
  <si>
    <t>Отчество</t>
  </si>
  <si>
    <t>Боджаева</t>
  </si>
  <si>
    <t>Ангира</t>
  </si>
  <si>
    <t>Басанговна</t>
  </si>
  <si>
    <t>Харинова</t>
  </si>
  <si>
    <t>Александра</t>
  </si>
  <si>
    <t>Станиславовна</t>
  </si>
  <si>
    <t>Борисенко</t>
  </si>
  <si>
    <t>Милана</t>
  </si>
  <si>
    <t>Васильевна</t>
  </si>
  <si>
    <t>Манджиева</t>
  </si>
  <si>
    <t>Мингияновна</t>
  </si>
  <si>
    <t>Великородняя</t>
  </si>
  <si>
    <t>Викторовна</t>
  </si>
  <si>
    <t>Баталаева</t>
  </si>
  <si>
    <t>Марьяна</t>
  </si>
  <si>
    <t>Сарангова</t>
  </si>
  <si>
    <t>Алина</t>
  </si>
  <si>
    <t>Романовна</t>
  </si>
  <si>
    <t>Захарова</t>
  </si>
  <si>
    <t>Амуланга</t>
  </si>
  <si>
    <t>Басановна</t>
  </si>
  <si>
    <t>Убушаева</t>
  </si>
  <si>
    <t>Элина</t>
  </si>
  <si>
    <t>Игоревна</t>
  </si>
  <si>
    <t>Айсана</t>
  </si>
  <si>
    <t>Максимовна</t>
  </si>
  <si>
    <t>Лизинова</t>
  </si>
  <si>
    <t>Ангелина</t>
  </si>
  <si>
    <t>Мергеновна</t>
  </si>
  <si>
    <t>Микиткеева</t>
  </si>
  <si>
    <t>Даяна</t>
  </si>
  <si>
    <t>Очировна</t>
  </si>
  <si>
    <t>Иванова</t>
  </si>
  <si>
    <t>Иляна</t>
  </si>
  <si>
    <t>Владимировна</t>
  </si>
  <si>
    <t>Солопова</t>
  </si>
  <si>
    <t>Денисовна</t>
  </si>
  <si>
    <t>Танктырова</t>
  </si>
  <si>
    <t>Валерия</t>
  </si>
  <si>
    <t>Вячеславовна</t>
  </si>
  <si>
    <t>Попенко</t>
  </si>
  <si>
    <t>Евгеньевна</t>
  </si>
  <si>
    <t>Мучкаева</t>
  </si>
  <si>
    <t>Бадмаева</t>
  </si>
  <si>
    <t>Александровна</t>
  </si>
  <si>
    <t>Санджи-Горяева</t>
  </si>
  <si>
    <t>Алтана</t>
  </si>
  <si>
    <t>Цебекова</t>
  </si>
  <si>
    <t>Олеговна</t>
  </si>
  <si>
    <t>Емелеева</t>
  </si>
  <si>
    <t>Цагана</t>
  </si>
  <si>
    <t>Ченкалеева</t>
  </si>
  <si>
    <t>Яна</t>
  </si>
  <si>
    <t>Маратовна</t>
  </si>
  <si>
    <t>Дорджиева</t>
  </si>
  <si>
    <t>Владиславовна</t>
  </si>
  <si>
    <t>Шарафутдинова</t>
  </si>
  <si>
    <t>Айлин</t>
  </si>
  <si>
    <t>Ильнуровна</t>
  </si>
  <si>
    <t>Арина</t>
  </si>
  <si>
    <t>Алдаровна</t>
  </si>
  <si>
    <t>Долтаева</t>
  </si>
  <si>
    <t>Булгун</t>
  </si>
  <si>
    <t>Андреевна</t>
  </si>
  <si>
    <t>Яковенко</t>
  </si>
  <si>
    <t>Мария</t>
  </si>
  <si>
    <t>Менкеносонова</t>
  </si>
  <si>
    <t>Энкр</t>
  </si>
  <si>
    <t>Йисиновна</t>
  </si>
  <si>
    <t>Кекеева</t>
  </si>
  <si>
    <t>Савровна</t>
  </si>
  <si>
    <t>Деканская</t>
  </si>
  <si>
    <t>Наталья</t>
  </si>
  <si>
    <t>Болдырева</t>
  </si>
  <si>
    <t>Айлана</t>
  </si>
  <si>
    <t>Геннадьевна</t>
  </si>
  <si>
    <t>Пол</t>
  </si>
  <si>
    <t>Статус участника</t>
  </si>
  <si>
    <t>Жен.</t>
  </si>
  <si>
    <t>Дмитриевна</t>
  </si>
  <si>
    <t>Тюрбеева</t>
  </si>
  <si>
    <t>Байрта</t>
  </si>
  <si>
    <t>Эрдниевна</t>
  </si>
  <si>
    <t>Мунянова</t>
  </si>
  <si>
    <t>Дорджиевна</t>
  </si>
  <si>
    <t>Гаряджиева</t>
  </si>
  <si>
    <t>Юлия</t>
  </si>
  <si>
    <t>Саналовна</t>
  </si>
  <si>
    <t>Бисалиева</t>
  </si>
  <si>
    <t>Жамалдиновна</t>
  </si>
  <si>
    <t>Адьянова</t>
  </si>
  <si>
    <t>Дарья</t>
  </si>
  <si>
    <t>Баатровна</t>
  </si>
  <si>
    <t>Абушина</t>
  </si>
  <si>
    <t>Джаврунова</t>
  </si>
  <si>
    <t>Айта</t>
  </si>
  <si>
    <t>Валерьевна</t>
  </si>
  <si>
    <t>Лиджиева</t>
  </si>
  <si>
    <t>Васильева</t>
  </si>
  <si>
    <t>Баина</t>
  </si>
  <si>
    <t>Полина</t>
  </si>
  <si>
    <t>Уланова</t>
  </si>
  <si>
    <t>Ксения</t>
  </si>
  <si>
    <t>Заяновна</t>
  </si>
  <si>
    <t>Убушиева</t>
  </si>
  <si>
    <t>Эрендженова</t>
  </si>
  <si>
    <t>Репкина</t>
  </si>
  <si>
    <t>Софья</t>
  </si>
  <si>
    <t>Юрьевна</t>
  </si>
  <si>
    <t>Сангаджигоряева</t>
  </si>
  <si>
    <t>Кравцова</t>
  </si>
  <si>
    <t>Анастасия</t>
  </si>
  <si>
    <t>Алексеевна</t>
  </si>
  <si>
    <t>Зальбанова</t>
  </si>
  <si>
    <t>Улана</t>
  </si>
  <si>
    <t>Анатольевна</t>
  </si>
  <si>
    <t>Казанкина</t>
  </si>
  <si>
    <t>Камилла</t>
  </si>
  <si>
    <t>Николаевна</t>
  </si>
  <si>
    <t>Санина</t>
  </si>
  <si>
    <t>Диана</t>
  </si>
  <si>
    <t>Мукаева</t>
  </si>
  <si>
    <t>Шевенова</t>
  </si>
  <si>
    <t>Снежана</t>
  </si>
  <si>
    <t>Витальевна</t>
  </si>
  <si>
    <t>Сергеевна</t>
  </si>
  <si>
    <t>Нимгирова</t>
  </si>
  <si>
    <t>Очирова</t>
  </si>
  <si>
    <t>Лидия</t>
  </si>
  <si>
    <t>Данара</t>
  </si>
  <si>
    <t>Запорожцева</t>
  </si>
  <si>
    <t>Басанова</t>
  </si>
  <si>
    <t>Няминова</t>
  </si>
  <si>
    <t>Нарановна</t>
  </si>
  <si>
    <t>Цай</t>
  </si>
  <si>
    <t>Басангова</t>
  </si>
  <si>
    <t>Энгелина</t>
  </si>
  <si>
    <t>Баировна</t>
  </si>
  <si>
    <t>Шевельденова</t>
  </si>
  <si>
    <t>Байсана</t>
  </si>
  <si>
    <t>Григорьевна</t>
  </si>
  <si>
    <t>Шуркчиева</t>
  </si>
  <si>
    <t>Айтана</t>
  </si>
  <si>
    <t>Манкаева</t>
  </si>
  <si>
    <t>Эдита</t>
  </si>
  <si>
    <t>Кийкова</t>
  </si>
  <si>
    <t>Анна</t>
  </si>
  <si>
    <t>Киринова</t>
  </si>
  <si>
    <t>Кира</t>
  </si>
  <si>
    <t>Куликова</t>
  </si>
  <si>
    <t>Чимидова</t>
  </si>
  <si>
    <t>Эрвена</t>
  </si>
  <si>
    <t>Елизавета</t>
  </si>
  <si>
    <t>Чолутаева</t>
  </si>
  <si>
    <t>Энкрина</t>
  </si>
  <si>
    <t>Эренценовна</t>
  </si>
  <si>
    <t>Нюдляева</t>
  </si>
  <si>
    <t>Аделина</t>
  </si>
  <si>
    <t>Хонгоровна</t>
  </si>
  <si>
    <t>Окаевна</t>
  </si>
  <si>
    <t>Дильвира</t>
  </si>
  <si>
    <t>Чингизовна</t>
  </si>
  <si>
    <t>Оконова</t>
  </si>
  <si>
    <t>Вероника</t>
  </si>
  <si>
    <t>Артёмовна</t>
  </si>
  <si>
    <t>Пазизина</t>
  </si>
  <si>
    <t>Валентина</t>
  </si>
  <si>
    <t>Ивановна</t>
  </si>
  <si>
    <t>Громова</t>
  </si>
  <si>
    <t>Мулдаева</t>
  </si>
  <si>
    <t>Цеденова</t>
  </si>
  <si>
    <t>Кокуева</t>
  </si>
  <si>
    <t>Эвелина</t>
  </si>
  <si>
    <t>Делгир</t>
  </si>
  <si>
    <t>Кандымова</t>
  </si>
  <si>
    <t>Дельгира</t>
  </si>
  <si>
    <t>Леонидовна</t>
  </si>
  <si>
    <t>Чадлаева</t>
  </si>
  <si>
    <t>Сельгикова</t>
  </si>
  <si>
    <t>Светлана</t>
  </si>
  <si>
    <t>Михайловна</t>
  </si>
  <si>
    <t>Иванченко</t>
  </si>
  <si>
    <t>Очир-Горяева</t>
  </si>
  <si>
    <t>Айса</t>
  </si>
  <si>
    <t>Гаряева</t>
  </si>
  <si>
    <t>Виктория</t>
  </si>
  <si>
    <t>Шавартаева</t>
  </si>
  <si>
    <t>Микулькеева</t>
  </si>
  <si>
    <t xml:space="preserve"> Сергеевна</t>
  </si>
  <si>
    <t xml:space="preserve">Шандронова </t>
  </si>
  <si>
    <t xml:space="preserve"> Николаевна</t>
  </si>
  <si>
    <t xml:space="preserve"> Эллара </t>
  </si>
  <si>
    <t xml:space="preserve">Китляева </t>
  </si>
  <si>
    <t>МБОУ "Средняя общеобразовательная школа №23"им.Эрдниева П.М.</t>
  </si>
  <si>
    <t xml:space="preserve"> Савровна</t>
  </si>
  <si>
    <t xml:space="preserve"> Баатровна</t>
  </si>
  <si>
    <t xml:space="preserve">Катаева </t>
  </si>
  <si>
    <t xml:space="preserve"> Витальевна</t>
  </si>
  <si>
    <t xml:space="preserve"> Алтана </t>
  </si>
  <si>
    <t>Нимгирова Галина Ивановна</t>
  </si>
  <si>
    <t xml:space="preserve"> Улюмджиевна</t>
  </si>
  <si>
    <t xml:space="preserve"> Байса </t>
  </si>
  <si>
    <t xml:space="preserve">Тазаева </t>
  </si>
  <si>
    <t xml:space="preserve"> Босхомджиевна</t>
  </si>
  <si>
    <t xml:space="preserve"> Геляна </t>
  </si>
  <si>
    <t xml:space="preserve">Кондышева </t>
  </si>
  <si>
    <t xml:space="preserve"> Владимировна</t>
  </si>
  <si>
    <t xml:space="preserve"> Амуланга </t>
  </si>
  <si>
    <t>МБОУ "Средняя общеобразовательная школа 21"</t>
  </si>
  <si>
    <t xml:space="preserve"> Мингияновна</t>
  </si>
  <si>
    <t xml:space="preserve">Чумудова </t>
  </si>
  <si>
    <t xml:space="preserve"> Саранговна</t>
  </si>
  <si>
    <t xml:space="preserve"> Дина </t>
  </si>
  <si>
    <t xml:space="preserve">Муева </t>
  </si>
  <si>
    <t xml:space="preserve"> Вадимовна</t>
  </si>
  <si>
    <t xml:space="preserve"> Алина </t>
  </si>
  <si>
    <t xml:space="preserve">Джамбинова </t>
  </si>
  <si>
    <t xml:space="preserve">Иляна </t>
  </si>
  <si>
    <t xml:space="preserve">Музраева </t>
  </si>
  <si>
    <t>Болеева Сувсана Васильевна</t>
  </si>
  <si>
    <t xml:space="preserve">  Эрдняевна</t>
  </si>
  <si>
    <t xml:space="preserve">  Наяна  </t>
  </si>
  <si>
    <t xml:space="preserve">Мушаева  </t>
  </si>
  <si>
    <t xml:space="preserve"> Саналовна</t>
  </si>
  <si>
    <t xml:space="preserve"> Баина  </t>
  </si>
  <si>
    <t xml:space="preserve">Лиджиева </t>
  </si>
  <si>
    <t xml:space="preserve"> Юрьевна</t>
  </si>
  <si>
    <t xml:space="preserve"> Амулана</t>
  </si>
  <si>
    <t xml:space="preserve">Настаева </t>
  </si>
  <si>
    <t xml:space="preserve"> Айлана</t>
  </si>
  <si>
    <t xml:space="preserve">Дорджиева </t>
  </si>
  <si>
    <t xml:space="preserve"> Анжела </t>
  </si>
  <si>
    <t xml:space="preserve">Джамбаева </t>
  </si>
  <si>
    <t xml:space="preserve"> Басанговна</t>
  </si>
  <si>
    <t xml:space="preserve"> Алтана</t>
  </si>
  <si>
    <t xml:space="preserve">Эрднеева </t>
  </si>
  <si>
    <t xml:space="preserve">  Федоровна</t>
  </si>
  <si>
    <t xml:space="preserve"> Екатерина  </t>
  </si>
  <si>
    <t>Шараева</t>
  </si>
  <si>
    <t>Данилова Ольга Николаевна</t>
  </si>
  <si>
    <t xml:space="preserve"> Бадмаевна</t>
  </si>
  <si>
    <t xml:space="preserve"> Вероника</t>
  </si>
  <si>
    <t xml:space="preserve">Базырова </t>
  </si>
  <si>
    <t xml:space="preserve"> Айлана </t>
  </si>
  <si>
    <t xml:space="preserve"> Милана </t>
  </si>
  <si>
    <t xml:space="preserve">Могилёва </t>
  </si>
  <si>
    <t xml:space="preserve"> Чингисовна</t>
  </si>
  <si>
    <t xml:space="preserve"> Айса </t>
  </si>
  <si>
    <t xml:space="preserve">Улюмджиева </t>
  </si>
  <si>
    <t xml:space="preserve"> Евгеньевна</t>
  </si>
  <si>
    <t xml:space="preserve"> Анастасия</t>
  </si>
  <si>
    <t xml:space="preserve">Матвенова </t>
  </si>
  <si>
    <t>Костиков Очир Алексеевич</t>
  </si>
  <si>
    <t>МБОУ "Средняя общеобразовательная школа  №20" г.Элисты</t>
  </si>
  <si>
    <t xml:space="preserve"> Дарья </t>
  </si>
  <si>
    <t xml:space="preserve"> Александровна</t>
  </si>
  <si>
    <t xml:space="preserve"> Дарина </t>
  </si>
  <si>
    <t xml:space="preserve">Арлтанова </t>
  </si>
  <si>
    <t xml:space="preserve"> Эркеновна</t>
  </si>
  <si>
    <t xml:space="preserve"> Луиза </t>
  </si>
  <si>
    <t xml:space="preserve">Корникова </t>
  </si>
  <si>
    <t xml:space="preserve"> Санджиевна</t>
  </si>
  <si>
    <t xml:space="preserve"> Иляна </t>
  </si>
  <si>
    <t xml:space="preserve">Босхомджиева </t>
  </si>
  <si>
    <t xml:space="preserve"> Арина </t>
  </si>
  <si>
    <t xml:space="preserve">Мергенова </t>
  </si>
  <si>
    <t xml:space="preserve"> Васильевна</t>
  </si>
  <si>
    <t xml:space="preserve"> Ксения </t>
  </si>
  <si>
    <t xml:space="preserve">Манджиева </t>
  </si>
  <si>
    <t xml:space="preserve"> Валерьевна</t>
  </si>
  <si>
    <t xml:space="preserve"> Элина </t>
  </si>
  <si>
    <t xml:space="preserve">Шаргодыкова </t>
  </si>
  <si>
    <t xml:space="preserve"> Игоревна</t>
  </si>
  <si>
    <t xml:space="preserve"> Валерия</t>
  </si>
  <si>
    <t xml:space="preserve">Борисова </t>
  </si>
  <si>
    <t xml:space="preserve">Дербенева </t>
  </si>
  <si>
    <t>МБОУ "Средняя общеобразовательная школа  №15"</t>
  </si>
  <si>
    <t xml:space="preserve"> Игорьевна</t>
  </si>
  <si>
    <t xml:space="preserve"> Айта </t>
  </si>
  <si>
    <t xml:space="preserve">Цумаева </t>
  </si>
  <si>
    <t>МБОУ «Средняя общеобразовательная школа  №10» им.Бембетова В.А.</t>
  </si>
  <si>
    <t>05.02.2009г.</t>
  </si>
  <si>
    <t xml:space="preserve"> Карина </t>
  </si>
  <si>
    <t xml:space="preserve">Тугдумова </t>
  </si>
  <si>
    <t>26.05.2008г.</t>
  </si>
  <si>
    <t xml:space="preserve"> Вячеславовна </t>
  </si>
  <si>
    <t xml:space="preserve"> Дарья</t>
  </si>
  <si>
    <t xml:space="preserve">Кутявина </t>
  </si>
  <si>
    <t xml:space="preserve"> Ойбековна</t>
  </si>
  <si>
    <t xml:space="preserve">Умурзокова </t>
  </si>
  <si>
    <t xml:space="preserve"> Петровна</t>
  </si>
  <si>
    <t xml:space="preserve"> Кристина </t>
  </si>
  <si>
    <t xml:space="preserve">Полоусова </t>
  </si>
  <si>
    <t xml:space="preserve"> Максимовна</t>
  </si>
  <si>
    <t xml:space="preserve"> Аюшевна</t>
  </si>
  <si>
    <t xml:space="preserve"> Александра </t>
  </si>
  <si>
    <t xml:space="preserve">Даваева </t>
  </si>
  <si>
    <t>МБОУ "Средняя общеобразовательная школа № 12</t>
  </si>
  <si>
    <t xml:space="preserve"> Хонгоровна</t>
  </si>
  <si>
    <t xml:space="preserve"> Полина </t>
  </si>
  <si>
    <t xml:space="preserve">Бамбаева </t>
  </si>
  <si>
    <t>23.04.2009</t>
  </si>
  <si>
    <t xml:space="preserve"> Мергеновна</t>
  </si>
  <si>
    <t xml:space="preserve"> Баина </t>
  </si>
  <si>
    <t xml:space="preserve">Мангутова </t>
  </si>
  <si>
    <t>15.02.2008</t>
  </si>
  <si>
    <t xml:space="preserve"> Олеговна</t>
  </si>
  <si>
    <t xml:space="preserve">Надбитова </t>
  </si>
  <si>
    <t>02.04.2009</t>
  </si>
  <si>
    <t xml:space="preserve"> Баировна</t>
  </si>
  <si>
    <t xml:space="preserve"> Екатерина </t>
  </si>
  <si>
    <t xml:space="preserve">Очирова </t>
  </si>
  <si>
    <t>15.01.2009</t>
  </si>
  <si>
    <t xml:space="preserve"> 
Ильинична</t>
  </si>
  <si>
    <t xml:space="preserve"> Софья 
</t>
  </si>
  <si>
    <t>08.02.2009</t>
  </si>
  <si>
    <t xml:space="preserve"> Заяна </t>
  </si>
  <si>
    <t xml:space="preserve">Манкирова </t>
  </si>
  <si>
    <t>Пастарнаков Виталий Анатольевич</t>
  </si>
  <si>
    <t xml:space="preserve"> Магомедовна</t>
  </si>
  <si>
    <t xml:space="preserve"> Раяна </t>
  </si>
  <si>
    <t xml:space="preserve">Омарова </t>
  </si>
  <si>
    <t>МБОУ " Средняя общеобразовательная школа №2"</t>
  </si>
  <si>
    <t xml:space="preserve"> Рашитовна</t>
  </si>
  <si>
    <t xml:space="preserve"> Тамилла </t>
  </si>
  <si>
    <t xml:space="preserve">Исимбулатова </t>
  </si>
  <si>
    <t>Боваева</t>
  </si>
  <si>
    <t>Дольгановна</t>
  </si>
  <si>
    <t xml:space="preserve">Милана </t>
  </si>
  <si>
    <t xml:space="preserve">Балтыкова </t>
  </si>
  <si>
    <t>Дорджиев Очир Дорджиевич</t>
  </si>
  <si>
    <t xml:space="preserve">Джоникова </t>
  </si>
  <si>
    <t xml:space="preserve"> Вячеславовна</t>
  </si>
  <si>
    <t xml:space="preserve">Фоменко </t>
  </si>
  <si>
    <t xml:space="preserve"> Очировна</t>
  </si>
  <si>
    <t xml:space="preserve"> Аюна </t>
  </si>
  <si>
    <t xml:space="preserve">Менкенова </t>
  </si>
  <si>
    <t xml:space="preserve">Бадмаева </t>
  </si>
  <si>
    <t xml:space="preserve"> Альмина </t>
  </si>
  <si>
    <t xml:space="preserve">Ахаджаева </t>
  </si>
  <si>
    <t xml:space="preserve"> Романовна </t>
  </si>
  <si>
    <t xml:space="preserve"> Заира</t>
  </si>
  <si>
    <t xml:space="preserve">Гончарова </t>
  </si>
  <si>
    <t xml:space="preserve"> Борисовна </t>
  </si>
  <si>
    <t xml:space="preserve">  Айта</t>
  </si>
  <si>
    <t xml:space="preserve">Нормаева  </t>
  </si>
  <si>
    <t xml:space="preserve"> Альмина</t>
  </si>
  <si>
    <t xml:space="preserve">Докурова </t>
  </si>
  <si>
    <t xml:space="preserve">Утаджиева </t>
  </si>
  <si>
    <t xml:space="preserve"> Алена </t>
  </si>
  <si>
    <t xml:space="preserve">Казанкина </t>
  </si>
  <si>
    <t xml:space="preserve"> Джангоровна</t>
  </si>
  <si>
    <t xml:space="preserve"> Виктория </t>
  </si>
  <si>
    <t xml:space="preserve"> Арслановна</t>
  </si>
  <si>
    <t xml:space="preserve"> Софья </t>
  </si>
  <si>
    <t xml:space="preserve">Коряева </t>
  </si>
  <si>
    <t>Манханова</t>
  </si>
  <si>
    <t xml:space="preserve"> Кермен </t>
  </si>
  <si>
    <t xml:space="preserve">Черкасова </t>
  </si>
  <si>
    <t>Бамбюаева Людмила Лазаревна</t>
  </si>
  <si>
    <t xml:space="preserve"> Джангаровна</t>
  </si>
  <si>
    <t xml:space="preserve"> Данара </t>
  </si>
  <si>
    <t xml:space="preserve">Дурдусова </t>
  </si>
  <si>
    <t xml:space="preserve"> Яна </t>
  </si>
  <si>
    <t xml:space="preserve">Наркаева </t>
  </si>
  <si>
    <t>Ходеев Евгений Бадмаевич</t>
  </si>
  <si>
    <t xml:space="preserve"> Денисовна</t>
  </si>
  <si>
    <t xml:space="preserve"> Ангелина </t>
  </si>
  <si>
    <t xml:space="preserve">Блейле </t>
  </si>
  <si>
    <t xml:space="preserve">Толочко </t>
  </si>
  <si>
    <t>Мугулдаева</t>
  </si>
  <si>
    <t xml:space="preserve"> Эльмира </t>
  </si>
  <si>
    <t xml:space="preserve">Ширинова </t>
  </si>
  <si>
    <t>Чевдюев Владимир Васильевич</t>
  </si>
  <si>
    <t xml:space="preserve"> Батаевна</t>
  </si>
  <si>
    <t xml:space="preserve"> Амелия</t>
  </si>
  <si>
    <t xml:space="preserve"> Ладовна</t>
  </si>
  <si>
    <t xml:space="preserve">Цавкилова </t>
  </si>
  <si>
    <t xml:space="preserve">Намысова </t>
  </si>
  <si>
    <t xml:space="preserve"> Ульяна </t>
  </si>
  <si>
    <t xml:space="preserve">Каукенова </t>
  </si>
  <si>
    <t>06.12.2007г.</t>
  </si>
  <si>
    <t xml:space="preserve"> Хусниддиновна </t>
  </si>
  <si>
    <t xml:space="preserve">Маштабдулова </t>
  </si>
  <si>
    <t>Арманов Адьян Артурович</t>
  </si>
  <si>
    <t>МБОУ "Средняя общеобразовательная школа  №8 им.Н.Очирова"</t>
  </si>
  <si>
    <t xml:space="preserve">Шарапова </t>
  </si>
  <si>
    <t>Шулаев Олег Владимирович</t>
  </si>
  <si>
    <t>МБОУ "Средняя общеобразовательная школа  № 12"</t>
  </si>
  <si>
    <t xml:space="preserve"> Нелли </t>
  </si>
  <si>
    <t xml:space="preserve"> Герел </t>
  </si>
  <si>
    <t xml:space="preserve">Когданова </t>
  </si>
  <si>
    <t xml:space="preserve"> Романовна</t>
  </si>
  <si>
    <t xml:space="preserve"> Нина </t>
  </si>
  <si>
    <t xml:space="preserve">Даржагинова </t>
  </si>
  <si>
    <t xml:space="preserve">Бембинова </t>
  </si>
  <si>
    <t xml:space="preserve"> Джиргаловна</t>
  </si>
  <si>
    <t xml:space="preserve">Адучинова </t>
  </si>
  <si>
    <t>МБОУ "Средняя общеобразовательная школа  № 12</t>
  </si>
  <si>
    <t xml:space="preserve"> Анатольевна</t>
  </si>
  <si>
    <t xml:space="preserve">Ашаева </t>
  </si>
  <si>
    <t xml:space="preserve">Пастарнакова </t>
  </si>
  <si>
    <t>МБОУ "Калмыцкая национальная гимназия им.Кичикова А.Ш."</t>
  </si>
  <si>
    <t>17.05.2008г.</t>
  </si>
  <si>
    <t xml:space="preserve"> Инесса </t>
  </si>
  <si>
    <t xml:space="preserve">Хавиева </t>
  </si>
  <si>
    <t>14.03.2008г.</t>
  </si>
  <si>
    <t xml:space="preserve"> Андреевна</t>
  </si>
  <si>
    <t xml:space="preserve">Митенова </t>
  </si>
  <si>
    <t xml:space="preserve">Пичко </t>
  </si>
  <si>
    <t xml:space="preserve"> Полина</t>
  </si>
  <si>
    <t xml:space="preserve">Кувайкина </t>
  </si>
  <si>
    <t xml:space="preserve"> Эренценовна</t>
  </si>
  <si>
    <t xml:space="preserve"> Эльзята </t>
  </si>
  <si>
    <t xml:space="preserve">Мухлаева </t>
  </si>
  <si>
    <t xml:space="preserve"> Санчира</t>
  </si>
  <si>
    <t xml:space="preserve"> Диана </t>
  </si>
  <si>
    <t xml:space="preserve">Лиджи-Горяева </t>
  </si>
  <si>
    <t xml:space="preserve"> Дарина</t>
  </si>
  <si>
    <t xml:space="preserve">Сангаджиева </t>
  </si>
  <si>
    <t>муниципального этапа Всероссийской олимпиады школьников 2021-2022 уч. год    Физическая культура  7  класс (девочки)</t>
  </si>
  <si>
    <t>Константиновна</t>
  </si>
  <si>
    <t>муниципального этапа Всероссийской олимпиады школьников 2021-2022 уч. год    Физическая культура  8  класс (девочки)</t>
  </si>
  <si>
    <t>Заяна</t>
  </si>
  <si>
    <t>Будимировна</t>
  </si>
  <si>
    <t>Людмила</t>
  </si>
  <si>
    <t>Максимальный балл - 100                                                                                      Дата проведения "23" декабря  2021 г.</t>
  </si>
  <si>
    <t>Максимальный балл - 100                                                                                   Дата проведения "23" декабря  2021 г.</t>
  </si>
  <si>
    <t>__________</t>
  </si>
  <si>
    <t xml:space="preserve">Боктаева </t>
  </si>
  <si>
    <t>призер</t>
  </si>
  <si>
    <t>победитель</t>
  </si>
  <si>
    <t>МБОУ "Элистинская многопрофильная  гимназия личностно ориентированного обучения и воспитания 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</si>
</sst>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10"/>
      <color theme="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0"/>
      <name val="Arial Cyr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Arial Cyr"/>
      <charset val="204"/>
    </font>
    <font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6" fillId="0" borderId="0"/>
    <xf numFmtId="9" fontId="16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0" fillId="0" borderId="0" xfId="0" applyFont="1" applyBorder="1"/>
    <xf numFmtId="0" fontId="0" fillId="0" borderId="0" xfId="0" applyBorder="1"/>
    <xf numFmtId="0" fontId="4" fillId="3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164" fontId="0" fillId="2" borderId="0" xfId="0" applyNumberFormat="1" applyFill="1" applyBorder="1"/>
    <xf numFmtId="16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Fill="1" applyBorder="1"/>
    <xf numFmtId="0" fontId="4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2" borderId="1" xfId="2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" fontId="12" fillId="2" borderId="1" xfId="0" applyNumberFormat="1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Alignment="1"/>
    <xf numFmtId="14" fontId="4" fillId="0" borderId="0" xfId="0" applyNumberFormat="1" applyFont="1" applyBorder="1" applyAlignme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8" fillId="2" borderId="2" xfId="2" applyNumberFormat="1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 wrapText="1"/>
    </xf>
    <xf numFmtId="14" fontId="8" fillId="2" borderId="8" xfId="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7" fillId="0" borderId="0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18" fillId="2" borderId="1" xfId="4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20" fillId="0" borderId="1" xfId="1" applyNumberFormat="1" applyFont="1" applyBorder="1" applyAlignment="1">
      <alignment horizontal="center" vertical="center"/>
    </xf>
    <xf numFmtId="14" fontId="18" fillId="2" borderId="1" xfId="4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" fillId="0" borderId="0" xfId="0" applyFont="1" applyBorder="1" applyAlignment="1">
      <alignment wrapText="1"/>
    </xf>
    <xf numFmtId="14" fontId="6" fillId="0" borderId="0" xfId="0" applyNumberFormat="1" applyFont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22" fillId="0" borderId="1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8" fillId="0" borderId="1" xfId="4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4" applyFont="1" applyFill="1" applyBorder="1" applyAlignment="1">
      <alignment horizontal="center" vertical="center" wrapText="1"/>
    </xf>
    <xf numFmtId="14" fontId="6" fillId="6" borderId="1" xfId="4" applyNumberFormat="1" applyFont="1" applyFill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14" fontId="18" fillId="6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1" fontId="3" fillId="6" borderId="1" xfId="0" applyNumberFormat="1" applyFont="1" applyFill="1" applyBorder="1" applyAlignment="1">
      <alignment horizontal="center" vertical="center"/>
    </xf>
    <xf numFmtId="165" fontId="20" fillId="6" borderId="1" xfId="1" applyNumberFormat="1" applyFont="1" applyFill="1" applyBorder="1" applyAlignment="1">
      <alignment horizontal="center" vertical="center"/>
    </xf>
    <xf numFmtId="14" fontId="18" fillId="6" borderId="1" xfId="4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 wrapText="1"/>
    </xf>
    <xf numFmtId="0" fontId="19" fillId="6" borderId="1" xfId="4" applyFont="1" applyFill="1" applyBorder="1" applyAlignment="1">
      <alignment horizontal="center" vertical="center" wrapText="1"/>
    </xf>
    <xf numFmtId="0" fontId="21" fillId="6" borderId="1" xfId="4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8" fillId="6" borderId="1" xfId="2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/>
    </xf>
    <xf numFmtId="14" fontId="4" fillId="6" borderId="1" xfId="2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Процентный" xfId="1" builtinId="5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7"/>
  <sheetViews>
    <sheetView topLeftCell="A16" zoomScaleNormal="100" workbookViewId="0">
      <selection activeCell="D7" sqref="D7"/>
    </sheetView>
  </sheetViews>
  <sheetFormatPr defaultRowHeight="11.25"/>
  <cols>
    <col min="1" max="1" width="6.42578125" style="77" customWidth="1"/>
    <col min="2" max="2" width="11.7109375" style="13" customWidth="1"/>
    <col min="3" max="3" width="10" style="13" customWidth="1"/>
    <col min="4" max="4" width="6.5703125" style="13" customWidth="1"/>
    <col min="5" max="5" width="9.42578125" style="13" customWidth="1"/>
    <col min="6" max="6" width="5.42578125" style="13" customWidth="1"/>
    <col min="7" max="7" width="10" style="13" customWidth="1"/>
    <col min="8" max="8" width="11.42578125" style="13" customWidth="1"/>
    <col min="9" max="9" width="10" style="13" customWidth="1"/>
    <col min="10" max="10" width="0.140625" style="77" customWidth="1"/>
    <col min="11" max="11" width="5.28515625" style="77" customWidth="1"/>
    <col min="12" max="12" width="5.140625" style="77" customWidth="1"/>
    <col min="13" max="13" width="4.85546875" style="77" customWidth="1"/>
    <col min="14" max="14" width="5.140625" style="77" customWidth="1"/>
    <col min="15" max="15" width="5.28515625" style="77" customWidth="1"/>
    <col min="16" max="17" width="4.85546875" style="77" customWidth="1"/>
    <col min="18" max="18" width="5.7109375" style="77" customWidth="1"/>
    <col min="19" max="19" width="5.28515625" style="77" customWidth="1"/>
    <col min="20" max="20" width="5.5703125" style="77" customWidth="1"/>
    <col min="21" max="21" width="5.140625" style="77" customWidth="1"/>
    <col min="22" max="22" width="4.7109375" style="77" customWidth="1"/>
    <col min="23" max="23" width="5.85546875" style="77" customWidth="1"/>
    <col min="24" max="24" width="9.140625" style="77"/>
    <col min="25" max="25" width="9.85546875" style="77" bestFit="1" customWidth="1"/>
    <col min="26" max="26" width="9.140625" style="77"/>
    <col min="27" max="27" width="9.85546875" style="77" bestFit="1" customWidth="1"/>
    <col min="28" max="28" width="9.140625" style="77"/>
    <col min="29" max="29" width="9.85546875" style="77" bestFit="1" customWidth="1"/>
    <col min="30" max="16384" width="9.140625" style="77"/>
  </cols>
  <sheetData>
    <row r="1" spans="1:35" ht="15">
      <c r="A1" s="135" t="s">
        <v>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78"/>
      <c r="Y1" s="78"/>
      <c r="Z1" s="78"/>
      <c r="AA1" s="78"/>
      <c r="AB1" s="78"/>
      <c r="AC1" s="78"/>
    </row>
    <row r="2" spans="1:35" ht="15">
      <c r="A2" s="135" t="s">
        <v>534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78"/>
      <c r="Y2" s="78"/>
      <c r="Z2" s="78"/>
      <c r="AA2" s="78"/>
      <c r="AB2" s="78"/>
      <c r="AC2" s="78"/>
    </row>
    <row r="3" spans="1:35" ht="15">
      <c r="A3" s="135" t="s">
        <v>540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78"/>
      <c r="Y3" s="78"/>
      <c r="Z3" s="78"/>
      <c r="AA3" s="78"/>
      <c r="AB3" s="78"/>
      <c r="AC3" s="78"/>
    </row>
    <row r="4" spans="1:35">
      <c r="A4" s="79"/>
      <c r="J4" s="79"/>
      <c r="K4" s="79"/>
      <c r="L4" s="79"/>
      <c r="X4" s="78"/>
      <c r="Y4" s="78"/>
      <c r="Z4" s="78"/>
      <c r="AA4" s="78"/>
      <c r="AB4" s="78"/>
      <c r="AC4" s="78"/>
    </row>
    <row r="5" spans="1:35" ht="73.5" customHeight="1">
      <c r="A5" s="140" t="s">
        <v>0</v>
      </c>
      <c r="B5" s="142" t="s">
        <v>111</v>
      </c>
      <c r="C5" s="142" t="s">
        <v>112</v>
      </c>
      <c r="D5" s="142" t="s">
        <v>113</v>
      </c>
      <c r="E5" s="142" t="s">
        <v>1</v>
      </c>
      <c r="F5" s="142" t="s">
        <v>190</v>
      </c>
      <c r="G5" s="142" t="s">
        <v>191</v>
      </c>
      <c r="H5" s="142" t="s">
        <v>2</v>
      </c>
      <c r="I5" s="142" t="s">
        <v>3</v>
      </c>
      <c r="J5" s="144" t="s">
        <v>9</v>
      </c>
      <c r="K5" s="145"/>
      <c r="L5" s="144" t="s">
        <v>18</v>
      </c>
      <c r="M5" s="145"/>
      <c r="N5" s="144" t="s">
        <v>19</v>
      </c>
      <c r="O5" s="145"/>
      <c r="P5" s="138" t="s">
        <v>20</v>
      </c>
      <c r="Q5" s="139"/>
      <c r="R5" s="138" t="s">
        <v>21</v>
      </c>
      <c r="S5" s="139"/>
      <c r="T5" s="138" t="s">
        <v>22</v>
      </c>
      <c r="U5" s="139"/>
      <c r="V5" s="146" t="s">
        <v>5</v>
      </c>
      <c r="W5" s="148" t="s">
        <v>6</v>
      </c>
      <c r="X5" s="136" t="s">
        <v>12</v>
      </c>
      <c r="Y5" s="136"/>
      <c r="Z5" s="136" t="s">
        <v>11</v>
      </c>
      <c r="AA5" s="136"/>
      <c r="AB5" s="136" t="s">
        <v>10</v>
      </c>
      <c r="AC5" s="136"/>
      <c r="AD5" s="137" t="s">
        <v>23</v>
      </c>
      <c r="AE5" s="137"/>
      <c r="AF5" s="137" t="s">
        <v>24</v>
      </c>
      <c r="AG5" s="137"/>
      <c r="AH5" s="137" t="s">
        <v>25</v>
      </c>
      <c r="AI5" s="137"/>
    </row>
    <row r="6" spans="1:35" ht="23.25" customHeight="1">
      <c r="A6" s="141"/>
      <c r="B6" s="143"/>
      <c r="C6" s="143"/>
      <c r="D6" s="143"/>
      <c r="E6" s="143"/>
      <c r="F6" s="143"/>
      <c r="G6" s="143"/>
      <c r="H6" s="143"/>
      <c r="I6" s="143"/>
      <c r="J6" s="111" t="s">
        <v>8</v>
      </c>
      <c r="K6" s="81" t="s">
        <v>7</v>
      </c>
      <c r="L6" s="82" t="s">
        <v>8</v>
      </c>
      <c r="M6" s="81" t="s">
        <v>7</v>
      </c>
      <c r="N6" s="80" t="s">
        <v>8</v>
      </c>
      <c r="O6" s="81" t="s">
        <v>7</v>
      </c>
      <c r="P6" s="80" t="s">
        <v>8</v>
      </c>
      <c r="Q6" s="81" t="s">
        <v>7</v>
      </c>
      <c r="R6" s="80" t="s">
        <v>8</v>
      </c>
      <c r="S6" s="81" t="s">
        <v>7</v>
      </c>
      <c r="T6" s="80" t="s">
        <v>8</v>
      </c>
      <c r="U6" s="81" t="s">
        <v>7</v>
      </c>
      <c r="V6" s="147"/>
      <c r="W6" s="148"/>
      <c r="X6" s="83" t="s">
        <v>13</v>
      </c>
      <c r="Y6" s="83">
        <v>20</v>
      </c>
      <c r="Z6" s="83"/>
      <c r="AA6" s="83">
        <v>30</v>
      </c>
      <c r="AB6" s="83"/>
      <c r="AC6" s="83">
        <v>20</v>
      </c>
      <c r="AE6" s="77">
        <v>10</v>
      </c>
      <c r="AG6" s="77">
        <v>10</v>
      </c>
      <c r="AI6" s="77">
        <v>10</v>
      </c>
    </row>
    <row r="7" spans="1:35" ht="60" customHeight="1">
      <c r="A7" s="170">
        <v>1</v>
      </c>
      <c r="B7" s="171" t="s">
        <v>362</v>
      </c>
      <c r="C7" s="171" t="s">
        <v>361</v>
      </c>
      <c r="D7" s="171" t="s">
        <v>360</v>
      </c>
      <c r="E7" s="172">
        <v>39668</v>
      </c>
      <c r="F7" s="173" t="s">
        <v>192</v>
      </c>
      <c r="G7" s="174" t="s">
        <v>545</v>
      </c>
      <c r="H7" s="171" t="s">
        <v>64</v>
      </c>
      <c r="I7" s="171" t="s">
        <v>42</v>
      </c>
      <c r="J7" s="175">
        <v>28</v>
      </c>
      <c r="K7" s="176">
        <f>$Y$6*J7/$Y$7</f>
        <v>16</v>
      </c>
      <c r="L7" s="177">
        <v>8.8000000000000007</v>
      </c>
      <c r="M7" s="178">
        <f>$AA$6*L7/$AA$7</f>
        <v>26.938775510204081</v>
      </c>
      <c r="N7" s="179">
        <v>31.83</v>
      </c>
      <c r="O7" s="178">
        <f>($AC$6*$AC$7)/N7</f>
        <v>19.999999999999996</v>
      </c>
      <c r="P7" s="180">
        <v>25</v>
      </c>
      <c r="Q7" s="178">
        <f>$AE$6*P7/$AE$7</f>
        <v>8.6206896551724146</v>
      </c>
      <c r="R7" s="178">
        <v>170</v>
      </c>
      <c r="S7" s="178">
        <f>$AG$6*R7/$AG$7</f>
        <v>8.6734693877551017</v>
      </c>
      <c r="T7" s="179">
        <v>7.62</v>
      </c>
      <c r="U7" s="178">
        <f>($AI$6*$AI$7)/T7</f>
        <v>10</v>
      </c>
      <c r="V7" s="178">
        <f>K7+M7+O7+Q7+S7+U7</f>
        <v>90.232934553131599</v>
      </c>
      <c r="W7" s="181">
        <f>V7/100</f>
        <v>0.90232934553131594</v>
      </c>
      <c r="X7" s="83"/>
      <c r="Y7" s="83">
        <f>LARGE(J7:J48,1)</f>
        <v>35</v>
      </c>
      <c r="Z7" s="83"/>
      <c r="AA7" s="83">
        <f>LARGE(L7:L48,1)</f>
        <v>9.8000000000000007</v>
      </c>
      <c r="AB7" s="83"/>
      <c r="AC7" s="83">
        <f>SMALL(N7:N48,1)</f>
        <v>31.83</v>
      </c>
      <c r="AE7" s="83">
        <f>LARGE(P7:P48,1)</f>
        <v>29</v>
      </c>
      <c r="AG7" s="83">
        <f>LARGE(R7:R48,1)</f>
        <v>196</v>
      </c>
      <c r="AI7" s="83">
        <f>SMALL(T7:T48,1)</f>
        <v>7.62</v>
      </c>
    </row>
    <row r="8" spans="1:35" ht="88.5" customHeight="1">
      <c r="A8" s="170">
        <v>2</v>
      </c>
      <c r="B8" s="171" t="s">
        <v>389</v>
      </c>
      <c r="C8" s="171" t="s">
        <v>368</v>
      </c>
      <c r="D8" s="171" t="s">
        <v>363</v>
      </c>
      <c r="E8" s="182">
        <v>39711</v>
      </c>
      <c r="F8" s="173" t="s">
        <v>192</v>
      </c>
      <c r="G8" s="183" t="s">
        <v>544</v>
      </c>
      <c r="H8" s="171" t="s">
        <v>77</v>
      </c>
      <c r="I8" s="171" t="s">
        <v>41</v>
      </c>
      <c r="J8" s="184">
        <v>32</v>
      </c>
      <c r="K8" s="176">
        <f>$Y$6*J8/$Y$7</f>
        <v>18.285714285714285</v>
      </c>
      <c r="L8" s="177">
        <v>9.3000000000000007</v>
      </c>
      <c r="M8" s="178">
        <f>$AA$6*L8/$AA$7</f>
        <v>28.469387755102037</v>
      </c>
      <c r="N8" s="179">
        <v>44.83</v>
      </c>
      <c r="O8" s="178">
        <f>($AC$6*$AC$7)/N8</f>
        <v>14.200312290876644</v>
      </c>
      <c r="P8" s="180">
        <v>28</v>
      </c>
      <c r="Q8" s="178">
        <f>$AE$6*P8/$AE$7</f>
        <v>9.6551724137931032</v>
      </c>
      <c r="R8" s="178">
        <v>169</v>
      </c>
      <c r="S8" s="178">
        <f>$AG$6*R8/$AG$7</f>
        <v>8.6224489795918373</v>
      </c>
      <c r="T8" s="179">
        <v>8.9499999999999993</v>
      </c>
      <c r="U8" s="178">
        <f>($AI$6*$AI$7)/T8</f>
        <v>8.5139664804469284</v>
      </c>
      <c r="V8" s="178">
        <f>K8+M8+O8+Q8+S8+U8</f>
        <v>87.747002205524836</v>
      </c>
      <c r="W8" s="181">
        <f>V8/100</f>
        <v>0.87747002205524838</v>
      </c>
      <c r="X8" s="83"/>
      <c r="Y8" s="83"/>
      <c r="Z8" s="83"/>
      <c r="AA8" s="83"/>
      <c r="AB8" s="83"/>
      <c r="AC8" s="83"/>
      <c r="AE8" s="83"/>
      <c r="AG8" s="83"/>
      <c r="AI8" s="83"/>
    </row>
    <row r="9" spans="1:35" ht="62.25" customHeight="1">
      <c r="A9" s="170">
        <v>3</v>
      </c>
      <c r="B9" s="171" t="s">
        <v>403</v>
      </c>
      <c r="C9" s="171" t="s">
        <v>329</v>
      </c>
      <c r="D9" s="171" t="s">
        <v>402</v>
      </c>
      <c r="E9" s="182">
        <v>39646</v>
      </c>
      <c r="F9" s="173" t="s">
        <v>192</v>
      </c>
      <c r="G9" s="183" t="s">
        <v>544</v>
      </c>
      <c r="H9" s="171" t="s">
        <v>38</v>
      </c>
      <c r="I9" s="171" t="s">
        <v>313</v>
      </c>
      <c r="J9" s="184">
        <v>25</v>
      </c>
      <c r="K9" s="176">
        <f>$Y$6*J9/$Y$7</f>
        <v>14.285714285714286</v>
      </c>
      <c r="L9" s="177">
        <v>9.8000000000000007</v>
      </c>
      <c r="M9" s="178">
        <f>$AA$6*L9/$AA$7</f>
        <v>29.999999999999996</v>
      </c>
      <c r="N9" s="179">
        <v>51.84</v>
      </c>
      <c r="O9" s="178">
        <f>($AC$6*$AC$7)/N9</f>
        <v>12.28009259259259</v>
      </c>
      <c r="P9" s="180">
        <v>26</v>
      </c>
      <c r="Q9" s="178">
        <f>$AE$6*P9/$AE$7</f>
        <v>8.9655172413793096</v>
      </c>
      <c r="R9" s="178">
        <v>196</v>
      </c>
      <c r="S9" s="178">
        <f>$AG$6*R9/$AG$7</f>
        <v>10</v>
      </c>
      <c r="T9" s="179">
        <v>7.94</v>
      </c>
      <c r="U9" s="178">
        <f>($AI$6*$AI$7)/T9</f>
        <v>9.5969773299748109</v>
      </c>
      <c r="V9" s="178">
        <f>K9+M9+O9+Q9+S9+U9</f>
        <v>85.128301449660995</v>
      </c>
      <c r="W9" s="181">
        <f>V9/100</f>
        <v>0.85128301449660992</v>
      </c>
      <c r="X9" s="83"/>
      <c r="Y9" s="83"/>
      <c r="Z9" s="83"/>
      <c r="AA9" s="83"/>
      <c r="AB9" s="83"/>
      <c r="AC9" s="83"/>
      <c r="AE9" s="83"/>
      <c r="AG9" s="83"/>
      <c r="AI9" s="83"/>
    </row>
    <row r="10" spans="1:35" ht="56.25" customHeight="1">
      <c r="A10" s="170">
        <v>4</v>
      </c>
      <c r="B10" s="171" t="s">
        <v>356</v>
      </c>
      <c r="C10" s="171" t="s">
        <v>355</v>
      </c>
      <c r="D10" s="171" t="s">
        <v>354</v>
      </c>
      <c r="E10" s="172">
        <v>39584</v>
      </c>
      <c r="F10" s="173" t="s">
        <v>192</v>
      </c>
      <c r="G10" s="183" t="s">
        <v>544</v>
      </c>
      <c r="H10" s="171" t="s">
        <v>56</v>
      </c>
      <c r="I10" s="171" t="s">
        <v>353</v>
      </c>
      <c r="J10" s="175">
        <v>32</v>
      </c>
      <c r="K10" s="176">
        <f>$Y$6*J10/$Y$7</f>
        <v>18.285714285714285</v>
      </c>
      <c r="L10" s="178">
        <v>9.1</v>
      </c>
      <c r="M10" s="178">
        <f>$AA$6*L10/$AA$7</f>
        <v>27.857142857142854</v>
      </c>
      <c r="N10" s="179">
        <v>44.34</v>
      </c>
      <c r="O10" s="178">
        <f>($AC$6*$AC$7)/N10</f>
        <v>14.357239512855207</v>
      </c>
      <c r="P10" s="180">
        <v>19</v>
      </c>
      <c r="Q10" s="178">
        <f>$AE$6*P10/$AE$7</f>
        <v>6.5517241379310347</v>
      </c>
      <c r="R10" s="178">
        <v>177</v>
      </c>
      <c r="S10" s="178">
        <f>$AG$6*R10/$AG$7</f>
        <v>9.0306122448979593</v>
      </c>
      <c r="T10" s="179">
        <v>8.91</v>
      </c>
      <c r="U10" s="178">
        <f>($AI$6*$AI$7)/T10</f>
        <v>8.5521885521885519</v>
      </c>
      <c r="V10" s="178">
        <f>K10+M10+O10+Q10+S10+U10</f>
        <v>84.634621590729907</v>
      </c>
      <c r="W10" s="181">
        <f>V10/100</f>
        <v>0.84634621590729908</v>
      </c>
      <c r="X10" s="83"/>
      <c r="Y10" s="83"/>
      <c r="Z10" s="83"/>
      <c r="AA10" s="83"/>
      <c r="AB10" s="83"/>
      <c r="AC10" s="83"/>
      <c r="AE10" s="83"/>
      <c r="AG10" s="83"/>
      <c r="AI10" s="83"/>
    </row>
    <row r="11" spans="1:35" ht="60" customHeight="1">
      <c r="A11" s="170">
        <v>5</v>
      </c>
      <c r="B11" s="171" t="s">
        <v>414</v>
      </c>
      <c r="C11" s="171" t="s">
        <v>413</v>
      </c>
      <c r="D11" s="171" t="s">
        <v>412</v>
      </c>
      <c r="E11" s="182">
        <v>39736</v>
      </c>
      <c r="F11" s="173" t="s">
        <v>192</v>
      </c>
      <c r="G11" s="183" t="s">
        <v>544</v>
      </c>
      <c r="H11" s="171" t="s">
        <v>411</v>
      </c>
      <c r="I11" s="171" t="s">
        <v>39</v>
      </c>
      <c r="J11" s="184">
        <v>24</v>
      </c>
      <c r="K11" s="176">
        <f>$Y$6*J11/$Y$7</f>
        <v>13.714285714285714</v>
      </c>
      <c r="L11" s="177">
        <v>9.8000000000000007</v>
      </c>
      <c r="M11" s="178">
        <f>$AA$6*L11/$AA$7</f>
        <v>29.999999999999996</v>
      </c>
      <c r="N11" s="179">
        <v>48.94</v>
      </c>
      <c r="O11" s="178">
        <f>($AC$6*$AC$7)/N11</f>
        <v>13.007764609726195</v>
      </c>
      <c r="P11" s="180">
        <v>29</v>
      </c>
      <c r="Q11" s="178">
        <f>$AE$6*P11/$AE$7</f>
        <v>10</v>
      </c>
      <c r="R11" s="178">
        <v>168</v>
      </c>
      <c r="S11" s="178">
        <f>$AG$6*R11/$AG$7</f>
        <v>8.5714285714285712</v>
      </c>
      <c r="T11" s="179">
        <v>8.39</v>
      </c>
      <c r="U11" s="178">
        <f>($AI$6*$AI$7)/T11</f>
        <v>9.082240762812873</v>
      </c>
      <c r="V11" s="178">
        <f>K11+M11+O11+Q11+S11+U11</f>
        <v>84.375719658253345</v>
      </c>
      <c r="W11" s="181">
        <f>V11/100</f>
        <v>0.84375719658253345</v>
      </c>
      <c r="X11" s="83"/>
      <c r="Y11" s="83"/>
      <c r="Z11" s="83"/>
      <c r="AA11" s="83"/>
      <c r="AB11" s="83"/>
      <c r="AC11" s="83"/>
      <c r="AE11" s="83"/>
      <c r="AG11" s="83"/>
      <c r="AI11" s="83"/>
    </row>
    <row r="12" spans="1:35" ht="60" customHeight="1">
      <c r="A12" s="170">
        <v>6</v>
      </c>
      <c r="B12" s="171" t="s">
        <v>365</v>
      </c>
      <c r="C12" s="171" t="s">
        <v>364</v>
      </c>
      <c r="D12" s="171" t="s">
        <v>363</v>
      </c>
      <c r="E12" s="172">
        <v>39463</v>
      </c>
      <c r="F12" s="173" t="s">
        <v>192</v>
      </c>
      <c r="G12" s="183" t="s">
        <v>544</v>
      </c>
      <c r="H12" s="171" t="s">
        <v>64</v>
      </c>
      <c r="I12" s="171" t="s">
        <v>42</v>
      </c>
      <c r="J12" s="175">
        <v>35</v>
      </c>
      <c r="K12" s="176">
        <f>$Y$6*J12/$Y$7</f>
        <v>20</v>
      </c>
      <c r="L12" s="178">
        <v>6.8</v>
      </c>
      <c r="M12" s="178">
        <f>$AA$6*L12/$AA$7</f>
        <v>20.816326530612244</v>
      </c>
      <c r="N12" s="179">
        <v>37.83</v>
      </c>
      <c r="O12" s="178">
        <f>($AC$6*$AC$7)/N12</f>
        <v>16.827914353687547</v>
      </c>
      <c r="P12" s="180">
        <v>26</v>
      </c>
      <c r="Q12" s="178">
        <f>$AE$6*P12/$AE$7</f>
        <v>8.9655172413793096</v>
      </c>
      <c r="R12" s="178">
        <v>167</v>
      </c>
      <c r="S12" s="178">
        <f>$AG$6*R12/$AG$7</f>
        <v>8.5204081632653068</v>
      </c>
      <c r="T12" s="179">
        <v>8.4600000000000009</v>
      </c>
      <c r="U12" s="178">
        <f>($AI$6*$AI$7)/T12</f>
        <v>9.0070921985815602</v>
      </c>
      <c r="V12" s="178">
        <f>K12+M12+O12+Q12+S12+U12</f>
        <v>84.137258487525955</v>
      </c>
      <c r="W12" s="181">
        <f>V12/100</f>
        <v>0.84137258487525957</v>
      </c>
      <c r="X12" s="83"/>
      <c r="Y12" s="83"/>
      <c r="Z12" s="83"/>
      <c r="AA12" s="83"/>
      <c r="AB12" s="83"/>
      <c r="AC12" s="83"/>
      <c r="AE12" s="83"/>
      <c r="AG12" s="83"/>
      <c r="AI12" s="83"/>
    </row>
    <row r="13" spans="1:35" ht="81" customHeight="1">
      <c r="A13" s="170">
        <v>7</v>
      </c>
      <c r="B13" s="171" t="s">
        <v>382</v>
      </c>
      <c r="C13" s="171" t="s">
        <v>381</v>
      </c>
      <c r="D13" s="171" t="s">
        <v>380</v>
      </c>
      <c r="E13" s="182">
        <v>39807</v>
      </c>
      <c r="F13" s="173" t="s">
        <v>192</v>
      </c>
      <c r="G13" s="183" t="s">
        <v>544</v>
      </c>
      <c r="H13" s="171" t="s">
        <v>77</v>
      </c>
      <c r="I13" s="171" t="s">
        <v>87</v>
      </c>
      <c r="J13" s="184">
        <v>31</v>
      </c>
      <c r="K13" s="176">
        <f>$Y$6*J13/$Y$7</f>
        <v>17.714285714285715</v>
      </c>
      <c r="L13" s="177">
        <v>9.5</v>
      </c>
      <c r="M13" s="178">
        <f>$AA$6*L13/$AA$7</f>
        <v>29.081632653061224</v>
      </c>
      <c r="N13" s="179">
        <v>56.14</v>
      </c>
      <c r="O13" s="178">
        <f>($AC$6*$AC$7)/N13</f>
        <v>11.339508371927323</v>
      </c>
      <c r="P13" s="180">
        <v>20</v>
      </c>
      <c r="Q13" s="178">
        <f>$AE$6*P13/$AE$7</f>
        <v>6.8965517241379306</v>
      </c>
      <c r="R13" s="178">
        <v>180</v>
      </c>
      <c r="S13" s="178">
        <f>$AG$6*R13/$AG$7</f>
        <v>9.183673469387756</v>
      </c>
      <c r="T13" s="179">
        <v>8.2100000000000009</v>
      </c>
      <c r="U13" s="178">
        <f>($AI$6*$AI$7)/T13</f>
        <v>9.2813641900121802</v>
      </c>
      <c r="V13" s="178">
        <f>K13+M13+O13+Q13+S13+U13</f>
        <v>83.497016122812141</v>
      </c>
      <c r="W13" s="181">
        <f>V13/100</f>
        <v>0.8349701612281214</v>
      </c>
      <c r="X13" s="83"/>
      <c r="Y13" s="83"/>
      <c r="Z13" s="83"/>
      <c r="AA13" s="83"/>
      <c r="AB13" s="83"/>
      <c r="AC13" s="83"/>
      <c r="AE13" s="83"/>
      <c r="AG13" s="83"/>
      <c r="AI13" s="83"/>
    </row>
    <row r="14" spans="1:35" ht="65.25" customHeight="1">
      <c r="A14" s="170">
        <v>8</v>
      </c>
      <c r="B14" s="171" t="s">
        <v>410</v>
      </c>
      <c r="C14" s="171" t="s">
        <v>409</v>
      </c>
      <c r="D14" s="171" t="s">
        <v>408</v>
      </c>
      <c r="E14" s="182">
        <v>39583</v>
      </c>
      <c r="F14" s="173" t="s">
        <v>192</v>
      </c>
      <c r="G14" s="183" t="s">
        <v>544</v>
      </c>
      <c r="H14" s="171" t="s">
        <v>38</v>
      </c>
      <c r="I14" s="171" t="s">
        <v>313</v>
      </c>
      <c r="J14" s="184">
        <v>23</v>
      </c>
      <c r="K14" s="176">
        <f>$Y$6*J14/$Y$7</f>
        <v>13.142857142857142</v>
      </c>
      <c r="L14" s="177">
        <v>9.8000000000000007</v>
      </c>
      <c r="M14" s="178">
        <f>$AA$6*L14/$AA$7</f>
        <v>29.999999999999996</v>
      </c>
      <c r="N14" s="179">
        <v>47.82</v>
      </c>
      <c r="O14" s="178">
        <f>($AC$6*$AC$7)/N14</f>
        <v>13.312421580928479</v>
      </c>
      <c r="P14" s="180">
        <v>25</v>
      </c>
      <c r="Q14" s="178">
        <f>$AE$6*P14/$AE$7</f>
        <v>8.6206896551724146</v>
      </c>
      <c r="R14" s="178">
        <v>180</v>
      </c>
      <c r="S14" s="178">
        <f>$AG$6*R14/$AG$7</f>
        <v>9.183673469387756</v>
      </c>
      <c r="T14" s="179">
        <v>8.33</v>
      </c>
      <c r="U14" s="178">
        <f>($AI$6*$AI$7)/T14</f>
        <v>9.1476590636254507</v>
      </c>
      <c r="V14" s="178">
        <f>K14+M14+O14+Q14+S14+U14</f>
        <v>83.407300911971248</v>
      </c>
      <c r="W14" s="181">
        <f>V14/100</f>
        <v>0.83407300911971249</v>
      </c>
      <c r="X14" s="83"/>
      <c r="Y14" s="83"/>
      <c r="Z14" s="83"/>
      <c r="AA14" s="83"/>
      <c r="AB14" s="83"/>
      <c r="AC14" s="83"/>
      <c r="AE14" s="83"/>
      <c r="AG14" s="83"/>
      <c r="AI14" s="83"/>
    </row>
    <row r="15" spans="1:35" ht="54.75" customHeight="1">
      <c r="A15" s="170">
        <v>9</v>
      </c>
      <c r="B15" s="171" t="s">
        <v>359</v>
      </c>
      <c r="C15" s="171" t="s">
        <v>358</v>
      </c>
      <c r="D15" s="171" t="s">
        <v>340</v>
      </c>
      <c r="E15" s="172">
        <v>39800</v>
      </c>
      <c r="F15" s="173" t="s">
        <v>192</v>
      </c>
      <c r="G15" s="183" t="s">
        <v>544</v>
      </c>
      <c r="H15" s="171" t="s">
        <v>64</v>
      </c>
      <c r="I15" s="171" t="s">
        <v>42</v>
      </c>
      <c r="J15" s="185">
        <v>21</v>
      </c>
      <c r="K15" s="176">
        <f>$Y$6*J15/$Y$7</f>
        <v>12</v>
      </c>
      <c r="L15" s="178">
        <v>9.6999999999999993</v>
      </c>
      <c r="M15" s="178">
        <f>$AA$6*L15/$AA$7</f>
        <v>29.693877551020407</v>
      </c>
      <c r="N15" s="179">
        <v>47.02</v>
      </c>
      <c r="O15" s="178">
        <f>($AC$6*$AC$7)/N15</f>
        <v>13.538919608677157</v>
      </c>
      <c r="P15" s="180">
        <v>28</v>
      </c>
      <c r="Q15" s="178">
        <f>$AE$6*P15/$AE$7</f>
        <v>9.6551724137931032</v>
      </c>
      <c r="R15" s="178">
        <v>180</v>
      </c>
      <c r="S15" s="178">
        <f>$AG$6*R15/$AG$7</f>
        <v>9.183673469387756</v>
      </c>
      <c r="T15" s="179">
        <v>8.17</v>
      </c>
      <c r="U15" s="178">
        <f>($AI$6*$AI$7)/T15</f>
        <v>9.3268053855569164</v>
      </c>
      <c r="V15" s="178">
        <f>K15+M15+O15+Q15+S15+U15</f>
        <v>83.39844842843533</v>
      </c>
      <c r="W15" s="181">
        <f>V15/100</f>
        <v>0.83398448428435334</v>
      </c>
      <c r="X15" s="83"/>
      <c r="Y15" s="83"/>
      <c r="Z15" s="83"/>
      <c r="AA15" s="83"/>
      <c r="AB15" s="83"/>
      <c r="AC15" s="83"/>
      <c r="AE15" s="83"/>
      <c r="AG15" s="83"/>
      <c r="AI15" s="83"/>
    </row>
    <row r="16" spans="1:35" ht="56.25">
      <c r="A16" s="170">
        <v>10</v>
      </c>
      <c r="B16" s="171" t="s">
        <v>382</v>
      </c>
      <c r="C16" s="171" t="s">
        <v>329</v>
      </c>
      <c r="D16" s="171" t="s">
        <v>407</v>
      </c>
      <c r="E16" s="182">
        <v>39866</v>
      </c>
      <c r="F16" s="173" t="s">
        <v>192</v>
      </c>
      <c r="G16" s="183" t="s">
        <v>544</v>
      </c>
      <c r="H16" s="171" t="s">
        <v>38</v>
      </c>
      <c r="I16" s="171" t="s">
        <v>313</v>
      </c>
      <c r="J16" s="184">
        <v>22</v>
      </c>
      <c r="K16" s="176">
        <f>$Y$6*J16/$Y$7</f>
        <v>12.571428571428571</v>
      </c>
      <c r="L16" s="177">
        <v>9.5</v>
      </c>
      <c r="M16" s="178">
        <f>$AA$6*L16/$AA$7</f>
        <v>29.081632653061224</v>
      </c>
      <c r="N16" s="179">
        <v>47.45</v>
      </c>
      <c r="O16" s="178">
        <f>($AC$6*$AC$7)/N16</f>
        <v>13.416227608008427</v>
      </c>
      <c r="P16" s="180">
        <v>27</v>
      </c>
      <c r="Q16" s="178">
        <f>$AE$6*P16/$AE$7</f>
        <v>9.3103448275862064</v>
      </c>
      <c r="R16" s="178">
        <v>172</v>
      </c>
      <c r="S16" s="178">
        <f>$AG$6*R16/$AG$7</f>
        <v>8.7755102040816322</v>
      </c>
      <c r="T16" s="179">
        <v>8.27</v>
      </c>
      <c r="U16" s="178">
        <f>($AI$6*$AI$7)/T16</f>
        <v>9.214026602176542</v>
      </c>
      <c r="V16" s="178">
        <f>K16+M16+O16+Q16+S16+U16</f>
        <v>82.369170466342609</v>
      </c>
      <c r="W16" s="181">
        <f>V16/100</f>
        <v>0.82369170466342612</v>
      </c>
      <c r="X16" s="83"/>
      <c r="Y16" s="83"/>
      <c r="Z16" s="83"/>
      <c r="AA16" s="83"/>
      <c r="AB16" s="83"/>
      <c r="AC16" s="83"/>
      <c r="AE16" s="83"/>
      <c r="AG16" s="83"/>
      <c r="AI16" s="83"/>
    </row>
    <row r="17" spans="1:35" ht="78.75">
      <c r="A17" s="170">
        <v>11</v>
      </c>
      <c r="B17" s="171" t="s">
        <v>388</v>
      </c>
      <c r="C17" s="171" t="s">
        <v>387</v>
      </c>
      <c r="D17" s="171" t="s">
        <v>386</v>
      </c>
      <c r="E17" s="182">
        <v>39729</v>
      </c>
      <c r="F17" s="173" t="s">
        <v>192</v>
      </c>
      <c r="G17" s="183" t="s">
        <v>544</v>
      </c>
      <c r="H17" s="171" t="s">
        <v>77</v>
      </c>
      <c r="I17" s="171" t="s">
        <v>41</v>
      </c>
      <c r="J17" s="184">
        <v>24</v>
      </c>
      <c r="K17" s="176">
        <f>$Y$6*J17/$Y$7</f>
        <v>13.714285714285714</v>
      </c>
      <c r="L17" s="177">
        <v>9.5</v>
      </c>
      <c r="M17" s="178">
        <f>$AA$6*L17/$AA$7</f>
        <v>29.081632653061224</v>
      </c>
      <c r="N17" s="179">
        <v>52.51</v>
      </c>
      <c r="O17" s="178">
        <f>($AC$6*$AC$7)/N17</f>
        <v>12.123405065701769</v>
      </c>
      <c r="P17" s="180">
        <v>26</v>
      </c>
      <c r="Q17" s="178">
        <f>$AE$6*P17/$AE$7</f>
        <v>8.9655172413793096</v>
      </c>
      <c r="R17" s="178">
        <v>172</v>
      </c>
      <c r="S17" s="178">
        <f>$AG$6*R17/$AG$7</f>
        <v>8.7755102040816322</v>
      </c>
      <c r="T17" s="179">
        <v>8.74</v>
      </c>
      <c r="U17" s="178">
        <f>($AI$6*$AI$7)/T17</f>
        <v>8.7185354691075521</v>
      </c>
      <c r="V17" s="178">
        <f>K17+M17+O17+Q17+S17+U17</f>
        <v>81.378886347617197</v>
      </c>
      <c r="W17" s="181">
        <f>V17/100</f>
        <v>0.81378886347617196</v>
      </c>
      <c r="X17" s="83"/>
      <c r="Y17" s="83"/>
      <c r="Z17" s="83"/>
      <c r="AA17" s="83"/>
      <c r="AB17" s="83"/>
      <c r="AC17" s="83"/>
      <c r="AE17" s="83"/>
      <c r="AG17" s="83"/>
      <c r="AI17" s="83"/>
    </row>
    <row r="18" spans="1:35" ht="62.25" customHeight="1">
      <c r="A18" s="170">
        <v>12</v>
      </c>
      <c r="B18" s="171" t="s">
        <v>324</v>
      </c>
      <c r="C18" s="171" t="s">
        <v>312</v>
      </c>
      <c r="D18" s="171" t="s">
        <v>323</v>
      </c>
      <c r="E18" s="172">
        <v>39663</v>
      </c>
      <c r="F18" s="173" t="s">
        <v>192</v>
      </c>
      <c r="G18" s="183" t="s">
        <v>544</v>
      </c>
      <c r="H18" s="171" t="s">
        <v>322</v>
      </c>
      <c r="I18" s="171" t="s">
        <v>42</v>
      </c>
      <c r="J18" s="185">
        <v>28</v>
      </c>
      <c r="K18" s="176">
        <f>$Y$6*J18/$Y$7</f>
        <v>16</v>
      </c>
      <c r="L18" s="177">
        <v>8</v>
      </c>
      <c r="M18" s="178">
        <f>$AA$6*L18/$AA$7</f>
        <v>24.489795918367346</v>
      </c>
      <c r="N18" s="179">
        <v>47.27</v>
      </c>
      <c r="O18" s="178">
        <f>($AC$6*$AC$7)/N18</f>
        <v>13.467315422043576</v>
      </c>
      <c r="P18" s="180">
        <v>24</v>
      </c>
      <c r="Q18" s="178">
        <f>$AE$6*P18/$AE$7</f>
        <v>8.2758620689655178</v>
      </c>
      <c r="R18" s="178">
        <v>188</v>
      </c>
      <c r="S18" s="178">
        <f>$AG$6*R18/$AG$7</f>
        <v>9.591836734693878</v>
      </c>
      <c r="T18" s="179">
        <v>7.98</v>
      </c>
      <c r="U18" s="178">
        <f>($AI$6*$AI$7)/T18</f>
        <v>9.5488721804511272</v>
      </c>
      <c r="V18" s="178">
        <f>K18+M18+O18+Q18+S18+U18</f>
        <v>81.37368232452144</v>
      </c>
      <c r="W18" s="181">
        <f>V18/100</f>
        <v>0.81373682324521435</v>
      </c>
      <c r="X18" s="83"/>
      <c r="Y18" s="83"/>
      <c r="Z18" s="83"/>
      <c r="AA18" s="83"/>
      <c r="AB18" s="83"/>
      <c r="AC18" s="83"/>
    </row>
    <row r="19" spans="1:35" ht="70.5" customHeight="1">
      <c r="A19" s="84">
        <v>13</v>
      </c>
      <c r="B19" s="101" t="s">
        <v>371</v>
      </c>
      <c r="C19" s="101" t="s">
        <v>370</v>
      </c>
      <c r="D19" s="101" t="s">
        <v>369</v>
      </c>
      <c r="E19" s="86">
        <v>39491</v>
      </c>
      <c r="F19" s="87" t="s">
        <v>192</v>
      </c>
      <c r="G19" s="97"/>
      <c r="H19" s="101" t="s">
        <v>367</v>
      </c>
      <c r="I19" s="101" t="s">
        <v>54</v>
      </c>
      <c r="J19" s="113">
        <v>18</v>
      </c>
      <c r="K19" s="89">
        <f>$Y$6*J19/$Y$7</f>
        <v>10.285714285714286</v>
      </c>
      <c r="L19" s="100">
        <v>9.1</v>
      </c>
      <c r="M19" s="91">
        <f>$AA$6*L19/$AA$7</f>
        <v>27.857142857142854</v>
      </c>
      <c r="N19" s="92">
        <v>38.33</v>
      </c>
      <c r="O19" s="91">
        <f>($AC$6*$AC$7)/N19</f>
        <v>16.608400730498303</v>
      </c>
      <c r="P19" s="93">
        <v>23</v>
      </c>
      <c r="Q19" s="91">
        <f>$AE$6*P19/$AE$7</f>
        <v>7.931034482758621</v>
      </c>
      <c r="R19" s="90">
        <v>185</v>
      </c>
      <c r="S19" s="91">
        <f>$AG$6*R19/$AG$7</f>
        <v>9.4387755102040813</v>
      </c>
      <c r="T19" s="92">
        <v>8.56</v>
      </c>
      <c r="U19" s="91">
        <f>($AI$6*$AI$7)/T19</f>
        <v>8.9018691588785046</v>
      </c>
      <c r="V19" s="94">
        <f>K19+M19+O19+Q19+S19+U19</f>
        <v>81.022937025196654</v>
      </c>
      <c r="W19" s="95">
        <f>V19/100</f>
        <v>0.81022937025196651</v>
      </c>
      <c r="X19" s="83"/>
      <c r="Y19" s="83"/>
      <c r="Z19" s="83"/>
      <c r="AA19" s="83"/>
      <c r="AB19" s="83"/>
      <c r="AC19" s="83"/>
    </row>
    <row r="20" spans="1:35" ht="84" customHeight="1">
      <c r="A20" s="84">
        <v>14</v>
      </c>
      <c r="B20" s="101" t="s">
        <v>421</v>
      </c>
      <c r="C20" s="101" t="s">
        <v>405</v>
      </c>
      <c r="D20" s="101" t="s">
        <v>420</v>
      </c>
      <c r="E20" s="101" t="s">
        <v>419</v>
      </c>
      <c r="F20" s="87" t="s">
        <v>192</v>
      </c>
      <c r="G20" s="97"/>
      <c r="H20" s="101" t="s">
        <v>69</v>
      </c>
      <c r="I20" s="101" t="s">
        <v>80</v>
      </c>
      <c r="J20" s="113">
        <v>22</v>
      </c>
      <c r="K20" s="89">
        <f>$Y$6*J20/$Y$7</f>
        <v>12.571428571428571</v>
      </c>
      <c r="L20" s="100">
        <v>8.6</v>
      </c>
      <c r="M20" s="91">
        <f>$AA$6*L20/$AA$7</f>
        <v>26.326530612244895</v>
      </c>
      <c r="N20" s="92">
        <v>44.77</v>
      </c>
      <c r="O20" s="91">
        <f>($AC$6*$AC$7)/N20</f>
        <v>14.219343310252398</v>
      </c>
      <c r="P20" s="93">
        <v>29</v>
      </c>
      <c r="Q20" s="91">
        <f>$AE$6*P20/$AE$7</f>
        <v>10</v>
      </c>
      <c r="R20" s="90">
        <v>163</v>
      </c>
      <c r="S20" s="91">
        <f>$AG$6*R20/$AG$7</f>
        <v>8.316326530612244</v>
      </c>
      <c r="T20" s="92">
        <v>8.32</v>
      </c>
      <c r="U20" s="91">
        <f>($AI$6*$AI$7)/T20</f>
        <v>9.1586538461538467</v>
      </c>
      <c r="V20" s="94">
        <f>K20+M20+O20+Q20+S20+U20</f>
        <v>80.592282870691946</v>
      </c>
      <c r="W20" s="95">
        <f>V20/100</f>
        <v>0.80592282870691945</v>
      </c>
      <c r="X20" s="78"/>
      <c r="Y20" s="78"/>
      <c r="Z20" s="78"/>
      <c r="AA20" s="78"/>
      <c r="AB20" s="78"/>
      <c r="AC20" s="78"/>
    </row>
    <row r="21" spans="1:35" ht="39.950000000000003" customHeight="1">
      <c r="A21" s="84">
        <v>15</v>
      </c>
      <c r="B21" s="101" t="s">
        <v>330</v>
      </c>
      <c r="C21" s="101" t="s">
        <v>329</v>
      </c>
      <c r="D21" s="101" t="s">
        <v>328</v>
      </c>
      <c r="E21" s="96">
        <v>39992</v>
      </c>
      <c r="F21" s="87" t="s">
        <v>192</v>
      </c>
      <c r="G21" s="97"/>
      <c r="H21" s="101" t="s">
        <v>38</v>
      </c>
      <c r="I21" s="101" t="s">
        <v>313</v>
      </c>
      <c r="J21" s="114">
        <v>20</v>
      </c>
      <c r="K21" s="89">
        <f>$Y$6*J21/$Y$7</f>
        <v>11.428571428571429</v>
      </c>
      <c r="L21" s="90">
        <v>8.5</v>
      </c>
      <c r="M21" s="91">
        <f>$AA$6*L21/$AA$7</f>
        <v>26.020408163265305</v>
      </c>
      <c r="N21" s="92">
        <v>46.27</v>
      </c>
      <c r="O21" s="91">
        <f>($AC$6*$AC$7)/N21</f>
        <v>13.758374756861894</v>
      </c>
      <c r="P21" s="93">
        <v>26</v>
      </c>
      <c r="Q21" s="91">
        <f>$AE$6*P21/$AE$7</f>
        <v>8.9655172413793096</v>
      </c>
      <c r="R21" s="90">
        <v>165</v>
      </c>
      <c r="S21" s="91">
        <f>$AG$6*R21/$AG$7</f>
        <v>8.4183673469387763</v>
      </c>
      <c r="T21" s="92">
        <v>9.2100000000000009</v>
      </c>
      <c r="U21" s="91">
        <f>($AI$6*$AI$7)/T21</f>
        <v>8.2736156351791532</v>
      </c>
      <c r="V21" s="94">
        <f>K21+M21+O21+Q21+S21+U21</f>
        <v>76.864854572195867</v>
      </c>
      <c r="W21" s="95">
        <f>V21/100</f>
        <v>0.76864854572195862</v>
      </c>
      <c r="X21" s="104"/>
      <c r="Y21" s="104"/>
      <c r="Z21" s="104"/>
      <c r="AA21" s="104"/>
      <c r="AB21" s="104"/>
      <c r="AC21" s="104"/>
    </row>
    <row r="22" spans="1:35" ht="39.950000000000003" customHeight="1">
      <c r="A22" s="84">
        <v>16</v>
      </c>
      <c r="B22" s="101" t="s">
        <v>406</v>
      </c>
      <c r="C22" s="101" t="s">
        <v>405</v>
      </c>
      <c r="D22" s="101" t="s">
        <v>404</v>
      </c>
      <c r="E22" s="96">
        <v>39834</v>
      </c>
      <c r="F22" s="87" t="s">
        <v>192</v>
      </c>
      <c r="G22" s="97"/>
      <c r="H22" s="101" t="s">
        <v>38</v>
      </c>
      <c r="I22" s="101" t="s">
        <v>39</v>
      </c>
      <c r="J22" s="113">
        <v>23</v>
      </c>
      <c r="K22" s="89">
        <f>$Y$6*J22/$Y$7</f>
        <v>13.142857142857142</v>
      </c>
      <c r="L22" s="100">
        <v>8</v>
      </c>
      <c r="M22" s="91">
        <f>$AA$6*L22/$AA$7</f>
        <v>24.489795918367346</v>
      </c>
      <c r="N22" s="92">
        <v>58.78</v>
      </c>
      <c r="O22" s="91">
        <f>($AC$6*$AC$7)/N22</f>
        <v>10.830214358625382</v>
      </c>
      <c r="P22" s="93">
        <v>26</v>
      </c>
      <c r="Q22" s="91">
        <f>$AE$6*P22/$AE$7</f>
        <v>8.9655172413793096</v>
      </c>
      <c r="R22" s="90">
        <v>195</v>
      </c>
      <c r="S22" s="91">
        <f>$AG$6*R22/$AG$7</f>
        <v>9.9489795918367339</v>
      </c>
      <c r="T22" s="92">
        <v>8.89</v>
      </c>
      <c r="U22" s="91">
        <f>($AI$6*$AI$7)/T22</f>
        <v>8.5714285714285712</v>
      </c>
      <c r="V22" s="94">
        <f>K22+M22+O22+Q22+S22+U22</f>
        <v>75.94879282449449</v>
      </c>
      <c r="W22" s="95">
        <f>V22/100</f>
        <v>0.75948792824494493</v>
      </c>
      <c r="X22" s="104"/>
      <c r="Y22" s="104"/>
      <c r="Z22" s="104"/>
      <c r="AA22" s="104"/>
      <c r="AB22" s="104"/>
      <c r="AC22" s="104"/>
    </row>
    <row r="23" spans="1:35" ht="78.75">
      <c r="A23" s="84">
        <v>17</v>
      </c>
      <c r="B23" s="101" t="s">
        <v>425</v>
      </c>
      <c r="C23" s="101" t="s">
        <v>424</v>
      </c>
      <c r="D23" s="101" t="s">
        <v>423</v>
      </c>
      <c r="E23" s="101" t="s">
        <v>422</v>
      </c>
      <c r="F23" s="87" t="s">
        <v>192</v>
      </c>
      <c r="G23" s="97"/>
      <c r="H23" s="101" t="s">
        <v>69</v>
      </c>
      <c r="I23" s="101" t="s">
        <v>80</v>
      </c>
      <c r="J23" s="113">
        <v>19</v>
      </c>
      <c r="K23" s="89">
        <f>$Y$6*J23/$Y$7</f>
        <v>10.857142857142858</v>
      </c>
      <c r="L23" s="100">
        <v>9.6</v>
      </c>
      <c r="M23" s="91">
        <f>$AA$6*L23/$AA$7</f>
        <v>29.387755102040813</v>
      </c>
      <c r="N23" s="92">
        <v>62.84</v>
      </c>
      <c r="O23" s="91">
        <f>($AC$6*$AC$7)/N23</f>
        <v>10.130490133672819</v>
      </c>
      <c r="P23" s="93">
        <v>23</v>
      </c>
      <c r="Q23" s="91">
        <f>$AE$6*P23/$AE$7</f>
        <v>7.931034482758621</v>
      </c>
      <c r="R23" s="90">
        <v>170</v>
      </c>
      <c r="S23" s="91">
        <f>$AG$6*R23/$AG$7</f>
        <v>8.6734693877551017</v>
      </c>
      <c r="T23" s="92">
        <v>8.56</v>
      </c>
      <c r="U23" s="91">
        <f>($AI$6*$AI$7)/T23</f>
        <v>8.9018691588785046</v>
      </c>
      <c r="V23" s="94">
        <f>K23+M23+O23+Q23+S23+U23</f>
        <v>75.881761122248719</v>
      </c>
      <c r="W23" s="95">
        <f>V23/100</f>
        <v>0.75881761122248714</v>
      </c>
      <c r="X23" s="104"/>
      <c r="Y23" s="104"/>
      <c r="Z23" s="104"/>
      <c r="AA23" s="104"/>
      <c r="AB23" s="104"/>
      <c r="AC23" s="104"/>
    </row>
    <row r="24" spans="1:35" ht="90">
      <c r="A24" s="84">
        <v>18</v>
      </c>
      <c r="B24" s="101" t="s">
        <v>336</v>
      </c>
      <c r="C24" s="101" t="s">
        <v>335</v>
      </c>
      <c r="D24" s="101" t="s">
        <v>334</v>
      </c>
      <c r="E24" s="96">
        <v>39090</v>
      </c>
      <c r="F24" s="87" t="s">
        <v>192</v>
      </c>
      <c r="G24" s="97"/>
      <c r="H24" s="101" t="s">
        <v>546</v>
      </c>
      <c r="I24" s="101" t="s">
        <v>333</v>
      </c>
      <c r="J24" s="114">
        <v>15</v>
      </c>
      <c r="K24" s="89">
        <f>$Y$6*J24/$Y$7</f>
        <v>8.5714285714285712</v>
      </c>
      <c r="L24" s="90">
        <v>9.3000000000000007</v>
      </c>
      <c r="M24" s="91">
        <f>$AA$6*L24/$AA$7</f>
        <v>28.469387755102037</v>
      </c>
      <c r="N24" s="92">
        <v>54.59</v>
      </c>
      <c r="O24" s="91">
        <f>($AC$6*$AC$7)/N24</f>
        <v>11.66147646089027</v>
      </c>
      <c r="P24" s="93">
        <v>29</v>
      </c>
      <c r="Q24" s="91">
        <f>$AE$6*P24/$AE$7</f>
        <v>10</v>
      </c>
      <c r="R24" s="90">
        <v>160</v>
      </c>
      <c r="S24" s="91">
        <f>$AG$6*R24/$AG$7</f>
        <v>8.1632653061224492</v>
      </c>
      <c r="T24" s="92">
        <v>9.6</v>
      </c>
      <c r="U24" s="91">
        <f>($AI$6*$AI$7)/T24</f>
        <v>7.9375000000000009</v>
      </c>
      <c r="V24" s="94">
        <f>K24+M24+O24+Q24+S24+U24</f>
        <v>74.803058093543328</v>
      </c>
      <c r="W24" s="95">
        <f>V24/100</f>
        <v>0.74803058093543329</v>
      </c>
      <c r="X24" s="104"/>
      <c r="Y24" s="104"/>
      <c r="Z24" s="104"/>
      <c r="AA24" s="104"/>
      <c r="AB24" s="104"/>
      <c r="AC24" s="104"/>
    </row>
    <row r="25" spans="1:35" ht="69.75" customHeight="1">
      <c r="A25" s="84">
        <v>19</v>
      </c>
      <c r="B25" s="101" t="s">
        <v>374</v>
      </c>
      <c r="C25" s="101" t="s">
        <v>373</v>
      </c>
      <c r="D25" s="101" t="s">
        <v>372</v>
      </c>
      <c r="E25" s="86">
        <v>39681</v>
      </c>
      <c r="F25" s="87" t="s">
        <v>192</v>
      </c>
      <c r="G25" s="97"/>
      <c r="H25" s="101" t="s">
        <v>367</v>
      </c>
      <c r="I25" s="101" t="s">
        <v>54</v>
      </c>
      <c r="J25" s="113">
        <v>14</v>
      </c>
      <c r="K25" s="89">
        <f>$Y$6*J25/$Y$7</f>
        <v>8</v>
      </c>
      <c r="L25" s="100">
        <v>9</v>
      </c>
      <c r="M25" s="91">
        <f>$AA$6*L25/$AA$7</f>
        <v>27.551020408163264</v>
      </c>
      <c r="N25" s="92">
        <v>52.74</v>
      </c>
      <c r="O25" s="91">
        <f>($AC$6*$AC$7)/N25</f>
        <v>12.070534698521044</v>
      </c>
      <c r="P25" s="93">
        <v>22</v>
      </c>
      <c r="Q25" s="91">
        <f>$AE$6*P25/$AE$7</f>
        <v>7.5862068965517242</v>
      </c>
      <c r="R25" s="90">
        <v>187</v>
      </c>
      <c r="S25" s="91">
        <f>$AG$6*R25/$AG$7</f>
        <v>9.5408163265306118</v>
      </c>
      <c r="T25" s="92">
        <v>8.17</v>
      </c>
      <c r="U25" s="91">
        <f>($AI$6*$AI$7)/T25</f>
        <v>9.3268053855569164</v>
      </c>
      <c r="V25" s="94">
        <f>K25+M25+O25+Q25+S25+U25</f>
        <v>74.075383715323568</v>
      </c>
      <c r="W25" s="95">
        <f>V25/100</f>
        <v>0.74075383715323573</v>
      </c>
      <c r="X25" s="104"/>
      <c r="Y25" s="104"/>
      <c r="Z25" s="104"/>
      <c r="AA25" s="104"/>
      <c r="AB25" s="104"/>
      <c r="AC25" s="104"/>
    </row>
    <row r="26" spans="1:35" ht="73.5" customHeight="1">
      <c r="A26" s="84">
        <v>20</v>
      </c>
      <c r="B26" s="101" t="s">
        <v>346</v>
      </c>
      <c r="C26" s="101" t="s">
        <v>345</v>
      </c>
      <c r="D26" s="101" t="s">
        <v>323</v>
      </c>
      <c r="E26" s="86">
        <v>39763</v>
      </c>
      <c r="F26" s="87" t="s">
        <v>192</v>
      </c>
      <c r="G26" s="97"/>
      <c r="H26" s="101" t="s">
        <v>65</v>
      </c>
      <c r="I26" s="101" t="s">
        <v>52</v>
      </c>
      <c r="J26" s="117">
        <v>18</v>
      </c>
      <c r="K26" s="89">
        <f>$Y$6*J26/$Y$7</f>
        <v>10.285714285714286</v>
      </c>
      <c r="L26" s="90">
        <v>8.8000000000000007</v>
      </c>
      <c r="M26" s="91">
        <f>$AA$6*L26/$AA$7</f>
        <v>26.938775510204081</v>
      </c>
      <c r="N26" s="92">
        <v>57.79</v>
      </c>
      <c r="O26" s="91">
        <f>($AC$6*$AC$7)/N26</f>
        <v>11.01574666897387</v>
      </c>
      <c r="P26" s="93">
        <v>20</v>
      </c>
      <c r="Q26" s="91">
        <f>$AE$6*P26/$AE$7</f>
        <v>6.8965517241379306</v>
      </c>
      <c r="R26" s="90">
        <v>168</v>
      </c>
      <c r="S26" s="91">
        <f>$AG$6*R26/$AG$7</f>
        <v>8.5714285714285712</v>
      </c>
      <c r="T26" s="92">
        <v>8.9499999999999993</v>
      </c>
      <c r="U26" s="91">
        <f>($AI$6*$AI$7)/T26</f>
        <v>8.5139664804469284</v>
      </c>
      <c r="V26" s="94">
        <f>K26+M26+O26+Q26+S26+U26</f>
        <v>72.222183240905665</v>
      </c>
      <c r="W26" s="95">
        <f>V26/100</f>
        <v>0.72222183240905669</v>
      </c>
      <c r="X26" s="104"/>
      <c r="Y26" s="104"/>
      <c r="Z26" s="104"/>
      <c r="AA26" s="104"/>
      <c r="AB26" s="104"/>
      <c r="AC26" s="104"/>
    </row>
    <row r="27" spans="1:35" ht="60" customHeight="1">
      <c r="A27" s="84">
        <v>21</v>
      </c>
      <c r="B27" s="101" t="s">
        <v>327</v>
      </c>
      <c r="C27" s="101" t="s">
        <v>326</v>
      </c>
      <c r="D27" s="101" t="s">
        <v>325</v>
      </c>
      <c r="E27" s="96">
        <v>39696</v>
      </c>
      <c r="F27" s="87" t="s">
        <v>192</v>
      </c>
      <c r="G27" s="87"/>
      <c r="H27" s="101" t="s">
        <v>38</v>
      </c>
      <c r="I27" s="101" t="s">
        <v>313</v>
      </c>
      <c r="J27" s="117">
        <v>23</v>
      </c>
      <c r="K27" s="89">
        <f>$Y$6*J27/$Y$7</f>
        <v>13.142857142857142</v>
      </c>
      <c r="L27" s="90">
        <v>6.3</v>
      </c>
      <c r="M27" s="91">
        <f>$AA$6*L27/$AA$7</f>
        <v>19.285714285714285</v>
      </c>
      <c r="N27" s="92">
        <v>46.4</v>
      </c>
      <c r="O27" s="91">
        <f>($AC$6*$AC$7)/N27</f>
        <v>13.719827586206895</v>
      </c>
      <c r="P27" s="93">
        <v>23</v>
      </c>
      <c r="Q27" s="91">
        <f>$AE$6*P27/$AE$7</f>
        <v>7.931034482758621</v>
      </c>
      <c r="R27" s="90">
        <v>173</v>
      </c>
      <c r="S27" s="91">
        <f>$AG$6*R27/$AG$7</f>
        <v>8.8265306122448983</v>
      </c>
      <c r="T27" s="92">
        <v>9.01</v>
      </c>
      <c r="U27" s="91">
        <f>($AI$6*$AI$7)/T27</f>
        <v>8.4572697003329633</v>
      </c>
      <c r="V27" s="94">
        <f>K27+M27+O27+Q27+S27+U27</f>
        <v>71.363233810114806</v>
      </c>
      <c r="W27" s="95">
        <f>V27/100</f>
        <v>0.71363233810114801</v>
      </c>
      <c r="X27" s="104"/>
      <c r="Y27" s="104"/>
      <c r="Z27" s="104"/>
      <c r="AA27" s="104"/>
      <c r="AB27" s="104"/>
      <c r="AC27" s="104"/>
    </row>
    <row r="28" spans="1:35" ht="63.75" customHeight="1">
      <c r="A28" s="84">
        <v>22</v>
      </c>
      <c r="B28" s="101" t="s">
        <v>377</v>
      </c>
      <c r="C28" s="101" t="s">
        <v>376</v>
      </c>
      <c r="D28" s="101" t="s">
        <v>375</v>
      </c>
      <c r="E28" s="86">
        <v>39738</v>
      </c>
      <c r="F28" s="87" t="s">
        <v>192</v>
      </c>
      <c r="G28" s="97"/>
      <c r="H28" s="101" t="s">
        <v>367</v>
      </c>
      <c r="I28" s="101" t="s">
        <v>54</v>
      </c>
      <c r="J28" s="113">
        <v>11</v>
      </c>
      <c r="K28" s="89">
        <f>$Y$6*J28/$Y$7</f>
        <v>6.2857142857142856</v>
      </c>
      <c r="L28" s="100">
        <v>8</v>
      </c>
      <c r="M28" s="91">
        <f>$AA$6*L28/$AA$7</f>
        <v>24.489795918367346</v>
      </c>
      <c r="N28" s="92">
        <v>41.68</v>
      </c>
      <c r="O28" s="91">
        <f>($AC$6*$AC$7)/N28</f>
        <v>15.273512476007676</v>
      </c>
      <c r="P28" s="93">
        <v>20</v>
      </c>
      <c r="Q28" s="91">
        <f>$AE$6*P28/$AE$7</f>
        <v>6.8965517241379306</v>
      </c>
      <c r="R28" s="90">
        <v>180</v>
      </c>
      <c r="S28" s="91">
        <f>$AG$6*R28/$AG$7</f>
        <v>9.183673469387756</v>
      </c>
      <c r="T28" s="92">
        <v>8.7200000000000006</v>
      </c>
      <c r="U28" s="91">
        <f>($AI$6*$AI$7)/T28</f>
        <v>8.738532110091743</v>
      </c>
      <c r="V28" s="94">
        <f>K28+M28+O28+Q28+S28+U28</f>
        <v>70.86777998370674</v>
      </c>
      <c r="W28" s="95">
        <f>V28/100</f>
        <v>0.70867779983706736</v>
      </c>
      <c r="X28" s="104"/>
      <c r="Y28" s="104"/>
      <c r="Z28" s="104"/>
      <c r="AA28" s="104"/>
      <c r="AB28" s="104"/>
      <c r="AC28" s="104"/>
    </row>
    <row r="29" spans="1:35" ht="87" customHeight="1">
      <c r="A29" s="84">
        <v>23</v>
      </c>
      <c r="B29" s="101" t="s">
        <v>418</v>
      </c>
      <c r="C29" s="101" t="s">
        <v>417</v>
      </c>
      <c r="D29" s="101" t="s">
        <v>416</v>
      </c>
      <c r="E29" s="101" t="s">
        <v>415</v>
      </c>
      <c r="F29" s="87" t="s">
        <v>192</v>
      </c>
      <c r="G29" s="97"/>
      <c r="H29" s="101" t="s">
        <v>69</v>
      </c>
      <c r="I29" s="101" t="s">
        <v>80</v>
      </c>
      <c r="J29" s="113">
        <v>13</v>
      </c>
      <c r="K29" s="89">
        <f>$Y$6*J29/$Y$7</f>
        <v>7.4285714285714288</v>
      </c>
      <c r="L29" s="100">
        <v>8.6999999999999993</v>
      </c>
      <c r="M29" s="91">
        <f>$AA$6*L29/$AA$7</f>
        <v>26.632653061224488</v>
      </c>
      <c r="N29" s="92">
        <v>59.21</v>
      </c>
      <c r="O29" s="91">
        <f>($AC$6*$AC$7)/N29</f>
        <v>10.751562236108764</v>
      </c>
      <c r="P29" s="93">
        <v>20</v>
      </c>
      <c r="Q29" s="91">
        <f>$AE$6*P29/$AE$7</f>
        <v>6.8965517241379306</v>
      </c>
      <c r="R29" s="90">
        <v>187</v>
      </c>
      <c r="S29" s="91">
        <f>$AG$6*R29/$AG$7</f>
        <v>9.5408163265306118</v>
      </c>
      <c r="T29" s="92">
        <v>8.09</v>
      </c>
      <c r="U29" s="91">
        <f>($AI$6*$AI$7)/T29</f>
        <v>9.419035846724352</v>
      </c>
      <c r="V29" s="94">
        <f>K29+M29+O29+Q29+S29+U29</f>
        <v>70.669190623297581</v>
      </c>
      <c r="W29" s="95">
        <f>V29/100</f>
        <v>0.70669190623297584</v>
      </c>
      <c r="X29" s="104"/>
      <c r="Y29" s="104"/>
      <c r="Z29" s="104"/>
      <c r="AA29" s="104"/>
      <c r="AB29" s="104"/>
      <c r="AC29" s="104"/>
    </row>
    <row r="30" spans="1:35" ht="60" customHeight="1">
      <c r="A30" s="84">
        <v>24</v>
      </c>
      <c r="B30" s="101" t="s">
        <v>332</v>
      </c>
      <c r="C30" s="101" t="s">
        <v>331</v>
      </c>
      <c r="D30" s="101" t="s">
        <v>308</v>
      </c>
      <c r="E30" s="96">
        <v>39552</v>
      </c>
      <c r="F30" s="87" t="s">
        <v>192</v>
      </c>
      <c r="G30" s="88"/>
      <c r="H30" s="101" t="s">
        <v>38</v>
      </c>
      <c r="I30" s="101" t="s">
        <v>39</v>
      </c>
      <c r="J30" s="115">
        <v>17</v>
      </c>
      <c r="K30" s="89">
        <f>$Y$6*J30/$Y$7</f>
        <v>9.7142857142857135</v>
      </c>
      <c r="L30" s="90">
        <v>7.3</v>
      </c>
      <c r="M30" s="91">
        <f>$AA$6*L30/$AA$7</f>
        <v>22.346938775510203</v>
      </c>
      <c r="N30" s="92">
        <v>50.65</v>
      </c>
      <c r="O30" s="91">
        <f>($AC$6*$AC$7)/N30</f>
        <v>12.568608094768015</v>
      </c>
      <c r="P30" s="93">
        <v>23</v>
      </c>
      <c r="Q30" s="91">
        <f>$AE$6*P30/$AE$7</f>
        <v>7.931034482758621</v>
      </c>
      <c r="R30" s="90">
        <v>172</v>
      </c>
      <c r="S30" s="91">
        <f>$AG$6*R30/$AG$7</f>
        <v>8.7755102040816322</v>
      </c>
      <c r="T30" s="92">
        <v>8.2799999999999994</v>
      </c>
      <c r="U30" s="91">
        <f>($AI$6*$AI$7)/T30</f>
        <v>9.2028985507246386</v>
      </c>
      <c r="V30" s="94">
        <f>K30+M30+O30+Q30+S30+U30</f>
        <v>70.539275822128829</v>
      </c>
      <c r="W30" s="95">
        <f>V30/100</f>
        <v>0.70539275822128833</v>
      </c>
      <c r="X30" s="104"/>
      <c r="Y30" s="104"/>
      <c r="Z30" s="104"/>
      <c r="AA30" s="104"/>
      <c r="AB30" s="104"/>
      <c r="AC30" s="104"/>
    </row>
    <row r="31" spans="1:35" ht="84.75" customHeight="1">
      <c r="A31" s="84">
        <v>25</v>
      </c>
      <c r="B31" s="101" t="s">
        <v>385</v>
      </c>
      <c r="C31" s="101" t="s">
        <v>384</v>
      </c>
      <c r="D31" s="101" t="s">
        <v>383</v>
      </c>
      <c r="E31" s="96">
        <v>39750</v>
      </c>
      <c r="F31" s="87" t="s">
        <v>192</v>
      </c>
      <c r="G31" s="97"/>
      <c r="H31" s="101" t="s">
        <v>77</v>
      </c>
      <c r="I31" s="101" t="s">
        <v>41</v>
      </c>
      <c r="J31" s="113">
        <v>11</v>
      </c>
      <c r="K31" s="89">
        <f>$Y$6*J31/$Y$7</f>
        <v>6.2857142857142856</v>
      </c>
      <c r="L31" s="100">
        <v>7.5</v>
      </c>
      <c r="M31" s="91">
        <f>$AA$6*L31/$AA$7</f>
        <v>22.959183673469386</v>
      </c>
      <c r="N31" s="92">
        <v>43.43</v>
      </c>
      <c r="O31" s="91">
        <f>($AC$6*$AC$7)/N31</f>
        <v>14.658070458208609</v>
      </c>
      <c r="P31" s="93">
        <v>22</v>
      </c>
      <c r="Q31" s="91">
        <f>$AE$6*P31/$AE$7</f>
        <v>7.5862068965517242</v>
      </c>
      <c r="R31" s="90">
        <v>182</v>
      </c>
      <c r="S31" s="91">
        <f>$AG$6*R31/$AG$7</f>
        <v>9.2857142857142865</v>
      </c>
      <c r="T31" s="92">
        <v>8.23</v>
      </c>
      <c r="U31" s="91">
        <f>($AI$6*$AI$7)/T31</f>
        <v>9.2588092345078969</v>
      </c>
      <c r="V31" s="94">
        <f>K31+M31+O31+Q31+S31+U31</f>
        <v>70.033698834166188</v>
      </c>
      <c r="W31" s="95">
        <f>V31/100</f>
        <v>0.70033698834166191</v>
      </c>
      <c r="X31" s="104"/>
      <c r="Y31" s="104"/>
    </row>
    <row r="32" spans="1:35" ht="82.5" customHeight="1">
      <c r="A32" s="84">
        <v>26</v>
      </c>
      <c r="B32" s="101" t="s">
        <v>303</v>
      </c>
      <c r="C32" s="101" t="s">
        <v>428</v>
      </c>
      <c r="D32" s="101" t="s">
        <v>427</v>
      </c>
      <c r="E32" s="101" t="s">
        <v>426</v>
      </c>
      <c r="F32" s="87" t="s">
        <v>192</v>
      </c>
      <c r="G32" s="97"/>
      <c r="H32" s="101" t="s">
        <v>69</v>
      </c>
      <c r="I32" s="101" t="s">
        <v>80</v>
      </c>
      <c r="J32" s="113">
        <v>17</v>
      </c>
      <c r="K32" s="89">
        <f>$Y$6*J32/$Y$7</f>
        <v>9.7142857142857135</v>
      </c>
      <c r="L32" s="100">
        <v>7.5</v>
      </c>
      <c r="M32" s="91">
        <f>$AA$6*L32/$AA$7</f>
        <v>22.959183673469386</v>
      </c>
      <c r="N32" s="92">
        <v>58.72</v>
      </c>
      <c r="O32" s="91">
        <f>($AC$6*$AC$7)/N32</f>
        <v>10.841280653950953</v>
      </c>
      <c r="P32" s="93">
        <v>25</v>
      </c>
      <c r="Q32" s="91">
        <f>$AE$6*P32/$AE$7</f>
        <v>8.6206896551724146</v>
      </c>
      <c r="R32" s="90">
        <v>180</v>
      </c>
      <c r="S32" s="91">
        <f>$AG$6*R32/$AG$7</f>
        <v>9.183673469387756</v>
      </c>
      <c r="T32" s="92">
        <v>8.9600000000000009</v>
      </c>
      <c r="U32" s="91">
        <f>($AI$6*$AI$7)/T32</f>
        <v>8.5044642857142847</v>
      </c>
      <c r="V32" s="94">
        <f>K32+M32+O32+Q32+S32+U32</f>
        <v>69.823577451980498</v>
      </c>
      <c r="W32" s="95">
        <f>V32/100</f>
        <v>0.69823577451980501</v>
      </c>
      <c r="X32" s="104"/>
      <c r="Y32" s="104"/>
    </row>
    <row r="33" spans="1:25" ht="63" customHeight="1">
      <c r="A33" s="84">
        <v>27</v>
      </c>
      <c r="B33" s="101" t="s">
        <v>393</v>
      </c>
      <c r="C33" s="101" t="s">
        <v>392</v>
      </c>
      <c r="D33" s="101" t="s">
        <v>391</v>
      </c>
      <c r="E33" s="86">
        <v>39623</v>
      </c>
      <c r="F33" s="87" t="s">
        <v>192</v>
      </c>
      <c r="G33" s="97"/>
      <c r="H33" s="101" t="s">
        <v>390</v>
      </c>
      <c r="I33" s="101" t="s">
        <v>83</v>
      </c>
      <c r="J33" s="113">
        <v>19</v>
      </c>
      <c r="K33" s="89">
        <f>$Y$6*J33/$Y$7</f>
        <v>10.857142857142858</v>
      </c>
      <c r="L33" s="100">
        <v>7.5</v>
      </c>
      <c r="M33" s="91">
        <f>$AA$6*L33/$AA$7</f>
        <v>22.959183673469386</v>
      </c>
      <c r="N33" s="92">
        <v>66.12</v>
      </c>
      <c r="O33" s="91">
        <f>($AC$6*$AC$7)/N33</f>
        <v>9.6279491833030839</v>
      </c>
      <c r="P33" s="93">
        <v>23</v>
      </c>
      <c r="Q33" s="91">
        <f>$AE$6*P33/$AE$7</f>
        <v>7.931034482758621</v>
      </c>
      <c r="R33" s="90">
        <v>176</v>
      </c>
      <c r="S33" s="91">
        <f>$AG$6*R33/$AG$7</f>
        <v>8.9795918367346932</v>
      </c>
      <c r="T33" s="92">
        <v>8.5299999999999994</v>
      </c>
      <c r="U33" s="91">
        <f>($AI$6*$AI$7)/T33</f>
        <v>8.933177022274327</v>
      </c>
      <c r="V33" s="94">
        <f>K33+M33+O33+Q33+S33+U33</f>
        <v>69.288079055682971</v>
      </c>
      <c r="W33" s="95">
        <f>V33/100</f>
        <v>0.69288079055682972</v>
      </c>
      <c r="X33" s="104"/>
      <c r="Y33" s="104"/>
    </row>
    <row r="34" spans="1:25" ht="79.5" customHeight="1">
      <c r="A34" s="84">
        <v>28</v>
      </c>
      <c r="B34" s="101" t="s">
        <v>316</v>
      </c>
      <c r="C34" s="101" t="s">
        <v>315</v>
      </c>
      <c r="D34" s="101" t="s">
        <v>314</v>
      </c>
      <c r="E34" s="86">
        <v>39864</v>
      </c>
      <c r="F34" s="87" t="s">
        <v>192</v>
      </c>
      <c r="G34" s="103"/>
      <c r="H34" s="101" t="s">
        <v>307</v>
      </c>
      <c r="I34" s="101" t="s">
        <v>52</v>
      </c>
      <c r="J34" s="112">
        <v>14</v>
      </c>
      <c r="K34" s="89">
        <f>$Y$6*J34/$Y$7</f>
        <v>8</v>
      </c>
      <c r="L34" s="90">
        <v>7</v>
      </c>
      <c r="M34" s="91">
        <f>$AA$6*L34/$AA$7</f>
        <v>21.428571428571427</v>
      </c>
      <c r="N34" s="92">
        <v>47.17</v>
      </c>
      <c r="O34" s="91">
        <f>($AC$6*$AC$7)/N34</f>
        <v>13.495866016535931</v>
      </c>
      <c r="P34" s="93">
        <v>20</v>
      </c>
      <c r="Q34" s="91">
        <f>$AE$6*P34/$AE$7</f>
        <v>6.8965517241379306</v>
      </c>
      <c r="R34" s="90">
        <v>167</v>
      </c>
      <c r="S34" s="91">
        <f>$AG$6*R34/$AG$7</f>
        <v>8.5204081632653068</v>
      </c>
      <c r="T34" s="92">
        <v>9.39</v>
      </c>
      <c r="U34" s="91">
        <f>($AI$6*$AI$7)/T34</f>
        <v>8.1150159744408938</v>
      </c>
      <c r="V34" s="94">
        <f>K34+M34+O34+Q34+S34+U34</f>
        <v>66.45641330695149</v>
      </c>
      <c r="W34" s="95">
        <f>V34/100</f>
        <v>0.6645641330695149</v>
      </c>
      <c r="X34" s="104"/>
      <c r="Y34" s="104"/>
    </row>
    <row r="35" spans="1:25" ht="78" customHeight="1">
      <c r="A35" s="84">
        <v>29</v>
      </c>
      <c r="B35" s="101" t="s">
        <v>397</v>
      </c>
      <c r="C35" s="101" t="s">
        <v>396</v>
      </c>
      <c r="D35" s="101" t="s">
        <v>309</v>
      </c>
      <c r="E35" s="96" t="s">
        <v>395</v>
      </c>
      <c r="F35" s="87" t="s">
        <v>192</v>
      </c>
      <c r="G35" s="97"/>
      <c r="H35" s="101" t="s">
        <v>394</v>
      </c>
      <c r="I35" s="101" t="s">
        <v>82</v>
      </c>
      <c r="J35" s="113">
        <v>16</v>
      </c>
      <c r="K35" s="89">
        <f>$Y$6*J35/$Y$7</f>
        <v>9.1428571428571423</v>
      </c>
      <c r="L35" s="100">
        <v>6.1</v>
      </c>
      <c r="M35" s="91">
        <f>$AA$6*L35/$AA$7</f>
        <v>18.673469387755102</v>
      </c>
      <c r="N35" s="92">
        <v>59.06</v>
      </c>
      <c r="O35" s="91">
        <f>($AC$6*$AC$7)/N35</f>
        <v>10.778868946833727</v>
      </c>
      <c r="P35" s="93">
        <v>27</v>
      </c>
      <c r="Q35" s="91">
        <f>$AE$6*P35/$AE$7</f>
        <v>9.3103448275862064</v>
      </c>
      <c r="R35" s="90">
        <v>183</v>
      </c>
      <c r="S35" s="91">
        <f>$AG$6*R35/$AG$7</f>
        <v>9.3367346938775508</v>
      </c>
      <c r="T35" s="92">
        <v>8.7799999999999994</v>
      </c>
      <c r="U35" s="91">
        <f>($AI$6*$AI$7)/T35</f>
        <v>8.6788154897494323</v>
      </c>
      <c r="V35" s="94">
        <f>K35+M35+O35+Q35+S35+U35</f>
        <v>65.921090488659161</v>
      </c>
      <c r="W35" s="95">
        <f>V35/100</f>
        <v>0.65921090488659162</v>
      </c>
      <c r="X35" s="104"/>
      <c r="Y35" s="104"/>
    </row>
    <row r="36" spans="1:25" ht="86.25" customHeight="1">
      <c r="A36" s="84">
        <v>30</v>
      </c>
      <c r="B36" s="101" t="s">
        <v>401</v>
      </c>
      <c r="C36" s="101" t="s">
        <v>400</v>
      </c>
      <c r="D36" s="101" t="s">
        <v>399</v>
      </c>
      <c r="E36" s="96" t="s">
        <v>398</v>
      </c>
      <c r="F36" s="87" t="s">
        <v>192</v>
      </c>
      <c r="G36" s="97"/>
      <c r="H36" s="101" t="s">
        <v>394</v>
      </c>
      <c r="I36" s="101" t="s">
        <v>82</v>
      </c>
      <c r="J36" s="113">
        <v>19</v>
      </c>
      <c r="K36" s="89">
        <f>$Y$6*J36/$Y$7</f>
        <v>10.857142857142858</v>
      </c>
      <c r="L36" s="100">
        <v>5.3</v>
      </c>
      <c r="M36" s="91">
        <f>$AA$6*L36/$AA$7</f>
        <v>16.224489795918366</v>
      </c>
      <c r="N36" s="92">
        <v>60.92</v>
      </c>
      <c r="O36" s="91">
        <f>($AC$6*$AC$7)/N36</f>
        <v>10.449770190413656</v>
      </c>
      <c r="P36" s="93">
        <v>23</v>
      </c>
      <c r="Q36" s="91">
        <f>$AE$6*P36/$AE$7</f>
        <v>7.931034482758621</v>
      </c>
      <c r="R36" s="90">
        <v>180</v>
      </c>
      <c r="S36" s="91">
        <f>$AG$6*R36/$AG$7</f>
        <v>9.183673469387756</v>
      </c>
      <c r="T36" s="92">
        <v>8.57</v>
      </c>
      <c r="U36" s="91">
        <f>($AI$6*$AI$7)/T36</f>
        <v>8.8914819136522762</v>
      </c>
      <c r="V36" s="94">
        <f>K36+M36+O36+Q36+S36+U36</f>
        <v>63.537592709273532</v>
      </c>
      <c r="W36" s="95">
        <f>V36/100</f>
        <v>0.63537592709273527</v>
      </c>
      <c r="X36" s="104"/>
      <c r="Y36" s="104"/>
    </row>
    <row r="37" spans="1:25" ht="64.5" customHeight="1">
      <c r="A37" s="84">
        <v>31</v>
      </c>
      <c r="B37" s="101" t="s">
        <v>439</v>
      </c>
      <c r="C37" s="101" t="s">
        <v>438</v>
      </c>
      <c r="D37" s="101" t="s">
        <v>437</v>
      </c>
      <c r="E37" s="96">
        <v>39453</v>
      </c>
      <c r="F37" s="87" t="s">
        <v>192</v>
      </c>
      <c r="G37" s="97"/>
      <c r="H37" s="101" t="s">
        <v>436</v>
      </c>
      <c r="I37" s="101" t="s">
        <v>35</v>
      </c>
      <c r="J37" s="113">
        <v>12</v>
      </c>
      <c r="K37" s="89">
        <f>$Y$6*J37/$Y$7</f>
        <v>6.8571428571428568</v>
      </c>
      <c r="L37" s="100">
        <v>4.9000000000000004</v>
      </c>
      <c r="M37" s="91">
        <f>$AA$6*L37/$AA$7</f>
        <v>14.999999999999998</v>
      </c>
      <c r="N37" s="92">
        <v>50.49</v>
      </c>
      <c r="O37" s="91">
        <f>($AC$6*$AC$7)/N37</f>
        <v>12.608437314319666</v>
      </c>
      <c r="P37" s="93">
        <v>28</v>
      </c>
      <c r="Q37" s="91">
        <f>$AE$6*P37/$AE$7</f>
        <v>9.6551724137931032</v>
      </c>
      <c r="R37" s="90">
        <v>177</v>
      </c>
      <c r="S37" s="91">
        <f>$AG$6*R37/$AG$7</f>
        <v>9.0306122448979593</v>
      </c>
      <c r="T37" s="92">
        <v>8.01</v>
      </c>
      <c r="U37" s="91">
        <f>($AI$6*$AI$7)/T37</f>
        <v>9.5131086142322108</v>
      </c>
      <c r="V37" s="94">
        <f>K37+M37+O37+Q37+S37+U37</f>
        <v>62.664473444385791</v>
      </c>
      <c r="W37" s="95">
        <f>V37/100</f>
        <v>0.62664473444385793</v>
      </c>
      <c r="X37" s="104"/>
      <c r="Y37" s="104"/>
    </row>
    <row r="38" spans="1:25" ht="96.75" customHeight="1">
      <c r="A38" s="84">
        <v>32</v>
      </c>
      <c r="B38" s="101" t="s">
        <v>352</v>
      </c>
      <c r="C38" s="101" t="s">
        <v>351</v>
      </c>
      <c r="D38" s="101" t="s">
        <v>350</v>
      </c>
      <c r="E38" s="96">
        <v>39713</v>
      </c>
      <c r="F38" s="87" t="s">
        <v>192</v>
      </c>
      <c r="G38" s="97"/>
      <c r="H38" s="101" t="s">
        <v>546</v>
      </c>
      <c r="I38" s="101" t="s">
        <v>333</v>
      </c>
      <c r="J38" s="117">
        <v>20</v>
      </c>
      <c r="K38" s="89">
        <f>$Y$6*J38/$Y$7</f>
        <v>11.428571428571429</v>
      </c>
      <c r="L38" s="90">
        <v>4.0999999999999996</v>
      </c>
      <c r="M38" s="91">
        <f>$AA$6*L38/$AA$7</f>
        <v>12.551020408163263</v>
      </c>
      <c r="N38" s="92">
        <v>44.25</v>
      </c>
      <c r="O38" s="91">
        <f>($AC$6*$AC$7)/N38</f>
        <v>14.3864406779661</v>
      </c>
      <c r="P38" s="93">
        <v>20</v>
      </c>
      <c r="Q38" s="91">
        <f>$AE$6*P38/$AE$7</f>
        <v>6.8965517241379306</v>
      </c>
      <c r="R38" s="90">
        <v>172</v>
      </c>
      <c r="S38" s="91">
        <f>$AG$6*R38/$AG$7</f>
        <v>8.7755102040816322</v>
      </c>
      <c r="T38" s="92">
        <v>8.8800000000000008</v>
      </c>
      <c r="U38" s="91">
        <f>($AI$6*$AI$7)/T38</f>
        <v>8.5810810810810807</v>
      </c>
      <c r="V38" s="94">
        <f>K38+M38+O38+Q38+S38+U38</f>
        <v>62.619175524001434</v>
      </c>
      <c r="W38" s="95">
        <f>V38/100</f>
        <v>0.62619175524001436</v>
      </c>
      <c r="X38" s="104"/>
      <c r="Y38" s="104"/>
    </row>
    <row r="39" spans="1:25" ht="55.5" customHeight="1">
      <c r="A39" s="84">
        <v>33</v>
      </c>
      <c r="B39" s="101" t="s">
        <v>310</v>
      </c>
      <c r="C39" s="101" t="s">
        <v>321</v>
      </c>
      <c r="D39" s="101" t="s">
        <v>320</v>
      </c>
      <c r="E39" s="96">
        <v>39781</v>
      </c>
      <c r="F39" s="87" t="s">
        <v>192</v>
      </c>
      <c r="G39" s="97"/>
      <c r="H39" s="101" t="s">
        <v>36</v>
      </c>
      <c r="I39" s="101" t="s">
        <v>37</v>
      </c>
      <c r="J39" s="114">
        <v>6</v>
      </c>
      <c r="K39" s="89">
        <f>$Y$6*J39/$Y$7</f>
        <v>3.4285714285714284</v>
      </c>
      <c r="L39" s="90">
        <v>8.3000000000000007</v>
      </c>
      <c r="M39" s="91">
        <f>$AA$6*L39/$AA$7</f>
        <v>25.408163265306122</v>
      </c>
      <c r="N39" s="92">
        <v>82.25</v>
      </c>
      <c r="O39" s="91">
        <f>($AC$6*$AC$7)/N39</f>
        <v>7.7398176291793304</v>
      </c>
      <c r="P39" s="93">
        <v>25</v>
      </c>
      <c r="Q39" s="91">
        <f>$AE$6*P39/$AE$7</f>
        <v>8.6206896551724146</v>
      </c>
      <c r="R39" s="90">
        <v>175</v>
      </c>
      <c r="S39" s="91">
        <f>$AG$6*R39/$AG$7</f>
        <v>8.9285714285714288</v>
      </c>
      <c r="T39" s="92">
        <v>9.31</v>
      </c>
      <c r="U39" s="91">
        <f>($AI$6*$AI$7)/T39</f>
        <v>8.1847475832438246</v>
      </c>
      <c r="V39" s="94">
        <f>K39+M39+O39+Q39+S39+U39</f>
        <v>62.31056099004455</v>
      </c>
      <c r="W39" s="95">
        <f>V39/100</f>
        <v>0.6231056099004455</v>
      </c>
      <c r="X39" s="104"/>
      <c r="Y39" s="104"/>
    </row>
    <row r="40" spans="1:25" ht="96.75" customHeight="1">
      <c r="A40" s="84">
        <v>34</v>
      </c>
      <c r="B40" s="101" t="s">
        <v>339</v>
      </c>
      <c r="C40" s="101" t="s">
        <v>338</v>
      </c>
      <c r="D40" s="101" t="s">
        <v>337</v>
      </c>
      <c r="E40" s="96">
        <v>39838</v>
      </c>
      <c r="F40" s="87" t="s">
        <v>192</v>
      </c>
      <c r="G40" s="97"/>
      <c r="H40" s="101" t="s">
        <v>546</v>
      </c>
      <c r="I40" s="101" t="s">
        <v>333</v>
      </c>
      <c r="J40" s="112">
        <v>20</v>
      </c>
      <c r="K40" s="89">
        <f>$Y$6*J40/$Y$7</f>
        <v>11.428571428571429</v>
      </c>
      <c r="L40" s="90">
        <v>4.5</v>
      </c>
      <c r="M40" s="91">
        <f>$AA$6*L40/$AA$7</f>
        <v>13.775510204081632</v>
      </c>
      <c r="N40" s="92">
        <v>66.67</v>
      </c>
      <c r="O40" s="91">
        <f>($AC$6*$AC$7)/N40</f>
        <v>9.5485225738713044</v>
      </c>
      <c r="P40" s="93">
        <v>25</v>
      </c>
      <c r="Q40" s="91">
        <f>$AE$6*P40/$AE$7</f>
        <v>8.6206896551724146</v>
      </c>
      <c r="R40" s="90">
        <v>179</v>
      </c>
      <c r="S40" s="91">
        <f>$AG$6*R40/$AG$7</f>
        <v>9.1326530612244898</v>
      </c>
      <c r="T40" s="92">
        <v>9.0299999999999994</v>
      </c>
      <c r="U40" s="91">
        <f>($AI$6*$AI$7)/T40</f>
        <v>8.438538205980068</v>
      </c>
      <c r="V40" s="94">
        <f>K40+M40+O40+Q40+S40+U40</f>
        <v>60.944485128901334</v>
      </c>
      <c r="W40" s="95">
        <f>V40/100</f>
        <v>0.60944485128901338</v>
      </c>
      <c r="X40" s="104"/>
      <c r="Y40" s="104"/>
    </row>
    <row r="41" spans="1:25" ht="81.75" customHeight="1">
      <c r="A41" s="84">
        <v>35</v>
      </c>
      <c r="B41" s="101" t="s">
        <v>349</v>
      </c>
      <c r="C41" s="101" t="s">
        <v>348</v>
      </c>
      <c r="D41" s="101" t="s">
        <v>347</v>
      </c>
      <c r="E41" s="86">
        <v>39585</v>
      </c>
      <c r="F41" s="87" t="s">
        <v>192</v>
      </c>
      <c r="G41" s="88"/>
      <c r="H41" s="101" t="s">
        <v>76</v>
      </c>
      <c r="I41" s="101" t="s">
        <v>46</v>
      </c>
      <c r="J41" s="117">
        <v>12</v>
      </c>
      <c r="K41" s="89">
        <f>$Y$6*J41/$Y$7</f>
        <v>6.8571428571428568</v>
      </c>
      <c r="L41" s="90">
        <v>7</v>
      </c>
      <c r="M41" s="91">
        <f>$AA$6*L41/$AA$7</f>
        <v>21.428571428571427</v>
      </c>
      <c r="N41" s="92">
        <v>63.64</v>
      </c>
      <c r="O41" s="91">
        <f>($AC$6*$AC$7)/N41</f>
        <v>10.00314267756128</v>
      </c>
      <c r="P41" s="93">
        <v>19</v>
      </c>
      <c r="Q41" s="91">
        <f>$AE$6*P41/$AE$7</f>
        <v>6.5517241379310347</v>
      </c>
      <c r="R41" s="90">
        <v>140</v>
      </c>
      <c r="S41" s="91">
        <f>$AG$6*R41/$AG$7</f>
        <v>7.1428571428571432</v>
      </c>
      <c r="T41" s="92">
        <v>8.9499999999999993</v>
      </c>
      <c r="U41" s="91">
        <f>($AI$6*$AI$7)/T41</f>
        <v>8.5139664804469284</v>
      </c>
      <c r="V41" s="94">
        <f>K41+M41+O41+Q41+S41+U41</f>
        <v>60.497404724510673</v>
      </c>
      <c r="W41" s="95">
        <f>V41/100</f>
        <v>0.60497404724510673</v>
      </c>
      <c r="X41" s="104"/>
      <c r="Y41" s="104"/>
    </row>
    <row r="42" spans="1:25" ht="61.5" customHeight="1">
      <c r="A42" s="84">
        <v>36</v>
      </c>
      <c r="B42" s="101" t="s">
        <v>435</v>
      </c>
      <c r="C42" s="101" t="s">
        <v>434</v>
      </c>
      <c r="D42" s="101" t="s">
        <v>433</v>
      </c>
      <c r="E42" s="96">
        <v>39636</v>
      </c>
      <c r="F42" s="87" t="s">
        <v>192</v>
      </c>
      <c r="G42" s="97"/>
      <c r="H42" s="101" t="s">
        <v>67</v>
      </c>
      <c r="I42" s="101" t="s">
        <v>432</v>
      </c>
      <c r="J42" s="113">
        <v>12</v>
      </c>
      <c r="K42" s="89">
        <f>$Y$6*J42/$Y$7</f>
        <v>6.8571428571428568</v>
      </c>
      <c r="L42" s="100">
        <v>5</v>
      </c>
      <c r="M42" s="91">
        <f>$AA$6*L42/$AA$7</f>
        <v>15.306122448979592</v>
      </c>
      <c r="N42" s="92">
        <v>59.96</v>
      </c>
      <c r="O42" s="91">
        <f>($AC$6*$AC$7)/N42</f>
        <v>10.617078052034689</v>
      </c>
      <c r="P42" s="93">
        <v>22</v>
      </c>
      <c r="Q42" s="91">
        <f>$AE$6*P42/$AE$7</f>
        <v>7.5862068965517242</v>
      </c>
      <c r="R42" s="90">
        <v>187</v>
      </c>
      <c r="S42" s="91">
        <f>$AG$6*R42/$AG$7</f>
        <v>9.5408163265306118</v>
      </c>
      <c r="T42" s="92">
        <v>8.82</v>
      </c>
      <c r="U42" s="91">
        <f>($AI$6*$AI$7)/T42</f>
        <v>8.6394557823129254</v>
      </c>
      <c r="V42" s="94">
        <f>K42+M42+O42+Q42+S42+U42</f>
        <v>58.546822363552394</v>
      </c>
      <c r="W42" s="95">
        <f>V42/100</f>
        <v>0.58546822363552398</v>
      </c>
      <c r="X42" s="104"/>
      <c r="Y42" s="104"/>
    </row>
    <row r="43" spans="1:25" ht="74.25" customHeight="1">
      <c r="A43" s="84">
        <v>37</v>
      </c>
      <c r="B43" s="101" t="s">
        <v>344</v>
      </c>
      <c r="C43" s="101" t="s">
        <v>343</v>
      </c>
      <c r="D43" s="101" t="s">
        <v>328</v>
      </c>
      <c r="E43" s="86">
        <v>39664</v>
      </c>
      <c r="F43" s="87" t="s">
        <v>192</v>
      </c>
      <c r="G43" s="88"/>
      <c r="H43" s="101" t="s">
        <v>65</v>
      </c>
      <c r="I43" s="101" t="s">
        <v>52</v>
      </c>
      <c r="J43" s="117">
        <v>15</v>
      </c>
      <c r="K43" s="89">
        <f>$Y$6*J43/$Y$7</f>
        <v>8.5714285714285712</v>
      </c>
      <c r="L43" s="90">
        <v>3.9</v>
      </c>
      <c r="M43" s="91">
        <f>$AA$6*L43/$AA$7</f>
        <v>11.938775510204081</v>
      </c>
      <c r="N43" s="92">
        <v>55.68</v>
      </c>
      <c r="O43" s="91">
        <f>($AC$6*$AC$7)/N43</f>
        <v>11.433189655172413</v>
      </c>
      <c r="P43" s="93">
        <v>24</v>
      </c>
      <c r="Q43" s="91">
        <f>$AE$6*P43/$AE$7</f>
        <v>8.2758620689655178</v>
      </c>
      <c r="R43" s="90">
        <v>178</v>
      </c>
      <c r="S43" s="91">
        <f>$AG$6*R43/$AG$7</f>
        <v>9.0816326530612237</v>
      </c>
      <c r="T43" s="92">
        <v>9.1</v>
      </c>
      <c r="U43" s="91">
        <f>($AI$6*$AI$7)/T43</f>
        <v>8.3736263736263741</v>
      </c>
      <c r="V43" s="94">
        <f>K43+M43+O43+Q43+S43+U43</f>
        <v>57.674514832458179</v>
      </c>
      <c r="W43" s="95">
        <f>V43/100</f>
        <v>0.57674514832458179</v>
      </c>
      <c r="X43" s="104"/>
      <c r="Y43" s="104"/>
    </row>
    <row r="44" spans="1:25" ht="85.5" customHeight="1">
      <c r="A44" s="84">
        <v>38</v>
      </c>
      <c r="B44" s="101" t="s">
        <v>342</v>
      </c>
      <c r="C44" s="101" t="s">
        <v>341</v>
      </c>
      <c r="D44" s="101" t="s">
        <v>340</v>
      </c>
      <c r="E44" s="86">
        <v>39836</v>
      </c>
      <c r="F44" s="87" t="s">
        <v>192</v>
      </c>
      <c r="G44" s="88"/>
      <c r="H44" s="101" t="s">
        <v>76</v>
      </c>
      <c r="I44" s="101" t="s">
        <v>47</v>
      </c>
      <c r="J44" s="116">
        <v>6</v>
      </c>
      <c r="K44" s="89">
        <f>$Y$6*J44/$Y$7</f>
        <v>3.4285714285714284</v>
      </c>
      <c r="L44" s="100">
        <v>7</v>
      </c>
      <c r="M44" s="91">
        <f>$AA$6*L44/$AA$7</f>
        <v>21.428571428571427</v>
      </c>
      <c r="N44" s="92">
        <v>70.239999999999995</v>
      </c>
      <c r="O44" s="91">
        <f>($AC$6*$AC$7)/N44</f>
        <v>9.0632118451025043</v>
      </c>
      <c r="P44" s="93">
        <v>16</v>
      </c>
      <c r="Q44" s="91">
        <f>$AE$6*P44/$AE$7</f>
        <v>5.5172413793103452</v>
      </c>
      <c r="R44" s="90">
        <v>168</v>
      </c>
      <c r="S44" s="91">
        <f>$AG$6*R44/$AG$7</f>
        <v>8.5714285714285712</v>
      </c>
      <c r="T44" s="92">
        <v>8.7200000000000006</v>
      </c>
      <c r="U44" s="91">
        <f>($AI$6*$AI$7)/T44</f>
        <v>8.738532110091743</v>
      </c>
      <c r="V44" s="94">
        <f>K44+M44+O44+Q44+S44+U44</f>
        <v>56.74755676307602</v>
      </c>
      <c r="W44" s="95">
        <f>V44/100</f>
        <v>0.56747556763076024</v>
      </c>
      <c r="X44" s="104"/>
      <c r="Y44" s="104"/>
    </row>
    <row r="45" spans="1:25" ht="83.25" customHeight="1">
      <c r="A45" s="84">
        <v>39</v>
      </c>
      <c r="B45" s="101" t="s">
        <v>431</v>
      </c>
      <c r="C45" s="101" t="s">
        <v>430</v>
      </c>
      <c r="D45" s="101" t="s">
        <v>363</v>
      </c>
      <c r="E45" s="101" t="s">
        <v>429</v>
      </c>
      <c r="F45" s="87" t="s">
        <v>192</v>
      </c>
      <c r="G45" s="97"/>
      <c r="H45" s="101" t="s">
        <v>69</v>
      </c>
      <c r="I45" s="101" t="s">
        <v>80</v>
      </c>
      <c r="J45" s="113">
        <v>0</v>
      </c>
      <c r="K45" s="89">
        <f>$Y$6*J45/$Y$7</f>
        <v>0</v>
      </c>
      <c r="L45" s="100">
        <v>7.3</v>
      </c>
      <c r="M45" s="91">
        <f>$AA$6*L45/$AA$7</f>
        <v>22.346938775510203</v>
      </c>
      <c r="N45" s="92">
        <v>69.06</v>
      </c>
      <c r="O45" s="91">
        <f>($AC$6*$AC$7)/N45</f>
        <v>9.2180712423979134</v>
      </c>
      <c r="P45" s="93">
        <v>15</v>
      </c>
      <c r="Q45" s="91">
        <f>$AE$6*P45/$AE$7</f>
        <v>5.1724137931034484</v>
      </c>
      <c r="R45" s="90">
        <v>175</v>
      </c>
      <c r="S45" s="91">
        <f>$AG$6*R45/$AG$7</f>
        <v>8.9285714285714288</v>
      </c>
      <c r="T45" s="92">
        <v>8.1</v>
      </c>
      <c r="U45" s="91">
        <f>($AI$6*$AI$7)/T45</f>
        <v>9.4074074074074083</v>
      </c>
      <c r="V45" s="94">
        <f>K45+M45+O45+Q45+S45+U45</f>
        <v>55.073402646990402</v>
      </c>
      <c r="W45" s="95">
        <f>V45/100</f>
        <v>0.55073402646990399</v>
      </c>
      <c r="X45" s="104"/>
      <c r="Y45" s="104"/>
    </row>
    <row r="46" spans="1:25" ht="79.5" customHeight="1">
      <c r="A46" s="84">
        <v>40</v>
      </c>
      <c r="B46" s="101" t="s">
        <v>379</v>
      </c>
      <c r="C46" s="101" t="s">
        <v>378</v>
      </c>
      <c r="D46" s="101" t="s">
        <v>309</v>
      </c>
      <c r="E46" s="96">
        <v>39934</v>
      </c>
      <c r="F46" s="87" t="s">
        <v>192</v>
      </c>
      <c r="G46" s="97"/>
      <c r="H46" s="101" t="s">
        <v>77</v>
      </c>
      <c r="I46" s="101" t="s">
        <v>87</v>
      </c>
      <c r="J46" s="113">
        <v>16</v>
      </c>
      <c r="K46" s="89">
        <f>$Y$6*J46/$Y$7</f>
        <v>9.1428571428571423</v>
      </c>
      <c r="L46" s="100">
        <v>3.6</v>
      </c>
      <c r="M46" s="91">
        <f>$AA$6*L46/$AA$7</f>
        <v>11.020408163265305</v>
      </c>
      <c r="N46" s="92">
        <v>77.98</v>
      </c>
      <c r="O46" s="91">
        <f>($AC$6*$AC$7)/N46</f>
        <v>8.1636317004360084</v>
      </c>
      <c r="P46" s="93">
        <v>24</v>
      </c>
      <c r="Q46" s="91">
        <f>$AE$6*P46/$AE$7</f>
        <v>8.2758620689655178</v>
      </c>
      <c r="R46" s="90">
        <v>174</v>
      </c>
      <c r="S46" s="91">
        <f>$AG$6*R46/$AG$7</f>
        <v>8.8775510204081627</v>
      </c>
      <c r="T46" s="92">
        <v>9.36</v>
      </c>
      <c r="U46" s="91">
        <f>($AI$6*$AI$7)/T46</f>
        <v>8.1410256410256423</v>
      </c>
      <c r="V46" s="94">
        <f>K46+M46+O46+Q46+S46+U46</f>
        <v>53.621335736957775</v>
      </c>
      <c r="W46" s="95">
        <f>V46/100</f>
        <v>0.53621335736957776</v>
      </c>
      <c r="X46" s="104"/>
      <c r="Y46" s="104"/>
    </row>
    <row r="47" spans="1:25" ht="60" customHeight="1">
      <c r="A47" s="84">
        <v>41</v>
      </c>
      <c r="B47" s="101" t="s">
        <v>319</v>
      </c>
      <c r="C47" s="101" t="s">
        <v>318</v>
      </c>
      <c r="D47" s="101" t="s">
        <v>317</v>
      </c>
      <c r="E47" s="96">
        <v>39714</v>
      </c>
      <c r="F47" s="87" t="s">
        <v>192</v>
      </c>
      <c r="G47" s="103"/>
      <c r="H47" s="101" t="s">
        <v>36</v>
      </c>
      <c r="I47" s="101" t="s">
        <v>37</v>
      </c>
      <c r="J47" s="116">
        <v>16</v>
      </c>
      <c r="K47" s="89">
        <f>$Y$6*J47/$Y$7</f>
        <v>9.1428571428571423</v>
      </c>
      <c r="L47" s="100">
        <v>0</v>
      </c>
      <c r="M47" s="91">
        <f>$AA$6*L47/$AA$7</f>
        <v>0</v>
      </c>
      <c r="N47" s="92">
        <v>78.55</v>
      </c>
      <c r="O47" s="91">
        <f>($AC$6*$AC$7)/N47</f>
        <v>8.1043921069382545</v>
      </c>
      <c r="P47" s="93">
        <v>18</v>
      </c>
      <c r="Q47" s="91">
        <f>$AE$6*P47/$AE$7</f>
        <v>6.2068965517241379</v>
      </c>
      <c r="R47" s="90">
        <v>130</v>
      </c>
      <c r="S47" s="91">
        <f>$AG$6*R47/$AG$7</f>
        <v>6.6326530612244898</v>
      </c>
      <c r="T47" s="92">
        <v>9.9600000000000009</v>
      </c>
      <c r="U47" s="91">
        <f>($AI$6*$AI$7)/T47</f>
        <v>7.6506024096385534</v>
      </c>
      <c r="V47" s="94">
        <f>K47+M47+O47+Q47+S47+U47</f>
        <v>37.737401272382577</v>
      </c>
      <c r="W47" s="95">
        <f>V47/100</f>
        <v>0.37737401272382576</v>
      </c>
      <c r="X47" s="104"/>
      <c r="Y47" s="104"/>
    </row>
    <row r="48" spans="1:25" ht="75" customHeight="1">
      <c r="A48" s="84">
        <v>42</v>
      </c>
      <c r="B48" s="101" t="s">
        <v>306</v>
      </c>
      <c r="C48" s="101" t="s">
        <v>305</v>
      </c>
      <c r="D48" s="101" t="s">
        <v>304</v>
      </c>
      <c r="E48" s="96">
        <v>39915</v>
      </c>
      <c r="F48" s="87" t="s">
        <v>192</v>
      </c>
      <c r="G48" s="103"/>
      <c r="H48" s="101" t="s">
        <v>77</v>
      </c>
      <c r="I48" s="101" t="s">
        <v>87</v>
      </c>
      <c r="J48" s="117">
        <v>21</v>
      </c>
      <c r="K48" s="89">
        <f>$Y$6*J48/$Y$7</f>
        <v>12</v>
      </c>
      <c r="L48" s="90">
        <v>4.8</v>
      </c>
      <c r="M48" s="91">
        <f>$AA$6*L48/$AA$7</f>
        <v>14.693877551020407</v>
      </c>
      <c r="N48" s="92"/>
      <c r="O48" s="91">
        <v>0</v>
      </c>
      <c r="P48" s="93"/>
      <c r="Q48" s="91">
        <f>$AE$6*P48/$AE$7</f>
        <v>0</v>
      </c>
      <c r="R48" s="90"/>
      <c r="S48" s="91">
        <f>$AG$6*R48/$AG$7</f>
        <v>0</v>
      </c>
      <c r="T48" s="92"/>
      <c r="U48" s="91">
        <v>0</v>
      </c>
      <c r="V48" s="94">
        <f>K48+M48+O48+Q48+S48+U48</f>
        <v>26.693877551020407</v>
      </c>
      <c r="W48" s="95">
        <f>V48/100</f>
        <v>0.26693877551020406</v>
      </c>
      <c r="X48" s="104"/>
      <c r="Y48" s="104"/>
    </row>
    <row r="49" spans="2:25">
      <c r="X49" s="104"/>
      <c r="Y49" s="104"/>
    </row>
    <row r="50" spans="2:25" ht="12.75">
      <c r="B50" s="109" t="s">
        <v>109</v>
      </c>
      <c r="C50" s="46"/>
      <c r="D50" s="46"/>
      <c r="E50" s="109" t="s">
        <v>542</v>
      </c>
      <c r="F50" s="46"/>
      <c r="G50" s="46"/>
      <c r="H50" s="56" t="s">
        <v>106</v>
      </c>
    </row>
    <row r="51" spans="2:25" ht="12.75">
      <c r="B51" s="110" t="s">
        <v>110</v>
      </c>
      <c r="C51" s="54"/>
      <c r="D51" s="54"/>
      <c r="E51" s="109" t="s">
        <v>542</v>
      </c>
      <c r="F51" s="54"/>
      <c r="G51" s="54"/>
      <c r="H51" s="110" t="s">
        <v>15</v>
      </c>
    </row>
    <row r="52" spans="2:25" ht="12.75">
      <c r="B52" s="54"/>
      <c r="C52" s="54"/>
      <c r="D52" s="54"/>
      <c r="E52" s="109" t="s">
        <v>542</v>
      </c>
      <c r="F52" s="54"/>
      <c r="G52" s="54"/>
      <c r="H52" s="55" t="s">
        <v>107</v>
      </c>
    </row>
    <row r="53" spans="2:25" ht="12.75">
      <c r="B53" s="54"/>
      <c r="C53" s="54"/>
      <c r="D53" s="54"/>
      <c r="E53" s="109" t="s">
        <v>542</v>
      </c>
      <c r="F53" s="54"/>
      <c r="G53" s="54"/>
      <c r="H53" s="55" t="s">
        <v>16</v>
      </c>
    </row>
    <row r="54" spans="2:25" ht="12.75">
      <c r="B54" s="54"/>
      <c r="C54" s="54"/>
      <c r="D54" s="54"/>
      <c r="E54" s="109" t="s">
        <v>542</v>
      </c>
      <c r="F54" s="54"/>
      <c r="G54" s="54"/>
      <c r="H54" s="55" t="s">
        <v>14</v>
      </c>
    </row>
    <row r="55" spans="2:25" ht="12.75">
      <c r="B55" s="54"/>
      <c r="C55" s="54"/>
      <c r="D55" s="54"/>
      <c r="E55" s="109" t="s">
        <v>542</v>
      </c>
      <c r="F55" s="54"/>
      <c r="G55" s="54"/>
      <c r="H55" s="55" t="s">
        <v>108</v>
      </c>
    </row>
    <row r="56" spans="2:25" ht="12.75">
      <c r="B56" s="54"/>
      <c r="C56" s="54"/>
      <c r="D56" s="54"/>
      <c r="E56" s="109" t="s">
        <v>542</v>
      </c>
      <c r="F56" s="54"/>
      <c r="G56" s="54"/>
      <c r="H56" s="55" t="s">
        <v>17</v>
      </c>
    </row>
    <row r="57" spans="2:25">
      <c r="B57" s="77"/>
      <c r="C57" s="77"/>
      <c r="D57" s="77"/>
      <c r="E57" s="77"/>
      <c r="F57" s="77"/>
      <c r="G57" s="77"/>
      <c r="H57" s="77"/>
    </row>
  </sheetData>
  <autoFilter ref="A5:W48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sortState ref="A8:W48">
      <sortCondition descending="1" ref="W5:W48"/>
    </sortState>
  </autoFilter>
  <sortState ref="A7:W48">
    <sortCondition descending="1" ref="V7:V48"/>
  </sortState>
  <mergeCells count="26">
    <mergeCell ref="L5:M5"/>
    <mergeCell ref="N5:O5"/>
    <mergeCell ref="AF5:AG5"/>
    <mergeCell ref="AH5:AI5"/>
    <mergeCell ref="R5:S5"/>
    <mergeCell ref="T5:U5"/>
    <mergeCell ref="V5:V6"/>
    <mergeCell ref="W5:W6"/>
    <mergeCell ref="X5:Y5"/>
    <mergeCell ref="Z5:AA5"/>
    <mergeCell ref="A1:W1"/>
    <mergeCell ref="A2:W2"/>
    <mergeCell ref="A3:W3"/>
    <mergeCell ref="AB5:AC5"/>
    <mergeCell ref="AD5:AE5"/>
    <mergeCell ref="P5:Q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59"/>
  <sheetViews>
    <sheetView topLeftCell="A32" zoomScale="80" zoomScaleNormal="80" workbookViewId="0">
      <selection activeCell="H16" sqref="H16"/>
    </sheetView>
  </sheetViews>
  <sheetFormatPr defaultRowHeight="11.25"/>
  <cols>
    <col min="1" max="1" width="3.7109375" style="77" customWidth="1"/>
    <col min="2" max="2" width="11.5703125" style="13" customWidth="1"/>
    <col min="3" max="3" width="8.140625" style="13" customWidth="1"/>
    <col min="4" max="4" width="12.5703125" style="13" customWidth="1"/>
    <col min="5" max="5" width="11.42578125" style="13" customWidth="1"/>
    <col min="6" max="6" width="6.140625" style="13" customWidth="1"/>
    <col min="7" max="7" width="9.140625" style="13" customWidth="1"/>
    <col min="8" max="8" width="29.85546875" style="13" customWidth="1"/>
    <col min="9" max="9" width="21.85546875" style="13" customWidth="1"/>
    <col min="10" max="10" width="0.5703125" style="77" hidden="1" customWidth="1"/>
    <col min="11" max="11" width="9.28515625" style="77" customWidth="1"/>
    <col min="12" max="12" width="8.42578125" style="77" customWidth="1"/>
    <col min="13" max="13" width="9.5703125" style="77" bestFit="1" customWidth="1"/>
    <col min="14" max="14" width="8.85546875" style="77" customWidth="1"/>
    <col min="15" max="19" width="10" style="77" customWidth="1"/>
    <col min="20" max="20" width="10.85546875" style="77" customWidth="1"/>
    <col min="21" max="21" width="10" style="77" customWidth="1"/>
    <col min="22" max="22" width="9.85546875" style="77" bestFit="1" customWidth="1"/>
    <col min="23" max="23" width="11.42578125" style="77" customWidth="1"/>
    <col min="24" max="24" width="9.140625" style="77"/>
    <col min="25" max="25" width="9.85546875" style="77" bestFit="1" customWidth="1"/>
    <col min="26" max="26" width="9.140625" style="77"/>
    <col min="27" max="27" width="9.85546875" style="77" bestFit="1" customWidth="1"/>
    <col min="28" max="28" width="9.140625" style="77"/>
    <col min="29" max="29" width="9.85546875" style="77" bestFit="1" customWidth="1"/>
    <col min="30" max="16384" width="9.140625" style="77"/>
  </cols>
  <sheetData>
    <row r="1" spans="1:35">
      <c r="A1" s="149" t="s">
        <v>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X1" s="78"/>
      <c r="Y1" s="78"/>
      <c r="Z1" s="78"/>
      <c r="AA1" s="78"/>
      <c r="AB1" s="78"/>
      <c r="AC1" s="78"/>
    </row>
    <row r="2" spans="1:35">
      <c r="A2" s="149" t="s">
        <v>536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X2" s="78"/>
      <c r="Y2" s="78"/>
      <c r="Z2" s="78"/>
      <c r="AA2" s="78"/>
      <c r="AB2" s="78"/>
      <c r="AC2" s="78"/>
    </row>
    <row r="3" spans="1:35">
      <c r="A3" s="149" t="s">
        <v>541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X3" s="78"/>
      <c r="Y3" s="78"/>
      <c r="Z3" s="78"/>
      <c r="AA3" s="78"/>
      <c r="AB3" s="78"/>
      <c r="AC3" s="78"/>
    </row>
    <row r="4" spans="1:35">
      <c r="A4" s="79"/>
      <c r="J4" s="79"/>
      <c r="K4" s="79"/>
      <c r="L4" s="79"/>
      <c r="X4" s="78"/>
      <c r="Y4" s="78"/>
      <c r="Z4" s="78"/>
      <c r="AA4" s="78"/>
      <c r="AB4" s="78"/>
      <c r="AC4" s="78"/>
    </row>
    <row r="5" spans="1:35" ht="41.25" customHeight="1">
      <c r="A5" s="140" t="s">
        <v>0</v>
      </c>
      <c r="B5" s="142" t="s">
        <v>111</v>
      </c>
      <c r="C5" s="142" t="s">
        <v>112</v>
      </c>
      <c r="D5" s="142" t="s">
        <v>113</v>
      </c>
      <c r="E5" s="142" t="s">
        <v>1</v>
      </c>
      <c r="F5" s="142" t="s">
        <v>190</v>
      </c>
      <c r="G5" s="142" t="s">
        <v>191</v>
      </c>
      <c r="H5" s="142" t="s">
        <v>2</v>
      </c>
      <c r="I5" s="142" t="s">
        <v>3</v>
      </c>
      <c r="J5" s="144" t="s">
        <v>9</v>
      </c>
      <c r="K5" s="145"/>
      <c r="L5" s="144" t="s">
        <v>18</v>
      </c>
      <c r="M5" s="145"/>
      <c r="N5" s="144" t="s">
        <v>19</v>
      </c>
      <c r="O5" s="145"/>
      <c r="P5" s="138" t="s">
        <v>20</v>
      </c>
      <c r="Q5" s="139"/>
      <c r="R5" s="138" t="s">
        <v>21</v>
      </c>
      <c r="S5" s="139"/>
      <c r="T5" s="138" t="s">
        <v>22</v>
      </c>
      <c r="U5" s="139"/>
      <c r="V5" s="146" t="s">
        <v>5</v>
      </c>
      <c r="W5" s="148" t="s">
        <v>6</v>
      </c>
      <c r="X5" s="136" t="s">
        <v>12</v>
      </c>
      <c r="Y5" s="136"/>
      <c r="Z5" s="136" t="s">
        <v>11</v>
      </c>
      <c r="AA5" s="136"/>
      <c r="AB5" s="136" t="s">
        <v>10</v>
      </c>
      <c r="AC5" s="136"/>
      <c r="AD5" s="137" t="s">
        <v>23</v>
      </c>
      <c r="AE5" s="137"/>
      <c r="AF5" s="137" t="s">
        <v>24</v>
      </c>
      <c r="AG5" s="137"/>
      <c r="AH5" s="137" t="s">
        <v>25</v>
      </c>
      <c r="AI5" s="137"/>
    </row>
    <row r="6" spans="1:35" ht="23.25" customHeight="1">
      <c r="A6" s="141"/>
      <c r="B6" s="143"/>
      <c r="C6" s="143"/>
      <c r="D6" s="143"/>
      <c r="E6" s="143"/>
      <c r="F6" s="143"/>
      <c r="G6" s="143"/>
      <c r="H6" s="143"/>
      <c r="I6" s="143"/>
      <c r="J6" s="111" t="s">
        <v>8</v>
      </c>
      <c r="K6" s="81" t="s">
        <v>7</v>
      </c>
      <c r="L6" s="82" t="s">
        <v>8</v>
      </c>
      <c r="M6" s="81" t="s">
        <v>7</v>
      </c>
      <c r="N6" s="80" t="s">
        <v>8</v>
      </c>
      <c r="O6" s="81" t="s">
        <v>7</v>
      </c>
      <c r="P6" s="80" t="s">
        <v>8</v>
      </c>
      <c r="Q6" s="81" t="s">
        <v>7</v>
      </c>
      <c r="R6" s="80" t="s">
        <v>8</v>
      </c>
      <c r="S6" s="81" t="s">
        <v>7</v>
      </c>
      <c r="T6" s="80" t="s">
        <v>8</v>
      </c>
      <c r="U6" s="81" t="s">
        <v>7</v>
      </c>
      <c r="V6" s="147"/>
      <c r="W6" s="148"/>
      <c r="X6" s="83" t="s">
        <v>13</v>
      </c>
      <c r="Y6" s="83">
        <v>20</v>
      </c>
      <c r="Z6" s="83"/>
      <c r="AA6" s="83">
        <v>30</v>
      </c>
      <c r="AB6" s="83"/>
      <c r="AC6" s="83">
        <v>20</v>
      </c>
      <c r="AE6" s="77">
        <v>10</v>
      </c>
      <c r="AG6" s="77">
        <v>10</v>
      </c>
      <c r="AI6" s="77">
        <v>10</v>
      </c>
    </row>
    <row r="7" spans="1:35" ht="22.5">
      <c r="A7" s="170">
        <v>1</v>
      </c>
      <c r="B7" s="186" t="s">
        <v>447</v>
      </c>
      <c r="C7" s="186" t="s">
        <v>381</v>
      </c>
      <c r="D7" s="186" t="s">
        <v>446</v>
      </c>
      <c r="E7" s="172">
        <v>39444</v>
      </c>
      <c r="F7" s="173" t="s">
        <v>192</v>
      </c>
      <c r="G7" s="174" t="s">
        <v>545</v>
      </c>
      <c r="H7" s="187" t="s">
        <v>78</v>
      </c>
      <c r="I7" s="186" t="s">
        <v>54</v>
      </c>
      <c r="J7" s="175">
        <v>27</v>
      </c>
      <c r="K7" s="176">
        <f>$Y$6*J7/$Y$7</f>
        <v>15</v>
      </c>
      <c r="L7" s="178">
        <v>9</v>
      </c>
      <c r="M7" s="178">
        <f>$AA$6*L7/$AA$7</f>
        <v>27</v>
      </c>
      <c r="N7" s="179">
        <v>39.909999999999997</v>
      </c>
      <c r="O7" s="178">
        <f>($AC$6*$AC$7)/N7</f>
        <v>20</v>
      </c>
      <c r="P7" s="180">
        <v>30</v>
      </c>
      <c r="Q7" s="178">
        <f>$AE$6*P7/$AE$7</f>
        <v>9.67741935483871</v>
      </c>
      <c r="R7" s="178">
        <v>201</v>
      </c>
      <c r="S7" s="178">
        <f>$AG$6*R7/$AG$7</f>
        <v>9.9014778325123149</v>
      </c>
      <c r="T7" s="179">
        <v>7.89</v>
      </c>
      <c r="U7" s="178">
        <f>($AI$6*$AI$7)/T7</f>
        <v>9.8986058301647653</v>
      </c>
      <c r="V7" s="178">
        <f>K7+M7+O7+Q7+S7+U7</f>
        <v>91.477503017515787</v>
      </c>
      <c r="W7" s="181">
        <f>V7/100</f>
        <v>0.91477503017515782</v>
      </c>
      <c r="X7" s="83"/>
      <c r="Y7" s="83">
        <f>LARGE(J7:J50,1)</f>
        <v>36</v>
      </c>
      <c r="Z7" s="83"/>
      <c r="AA7" s="83">
        <f>LARGE(L7:L50,1)</f>
        <v>10</v>
      </c>
      <c r="AB7" s="83"/>
      <c r="AC7" s="83">
        <f>SMALL(N7:N50,1)</f>
        <v>39.909999999999997</v>
      </c>
      <c r="AE7" s="83">
        <f>LARGE(P7:P50,1)</f>
        <v>31</v>
      </c>
      <c r="AG7" s="83">
        <f>LARGE(R7:R50,1)</f>
        <v>203</v>
      </c>
      <c r="AI7" s="83">
        <f>SMALL(T7:T50,1)</f>
        <v>7.81</v>
      </c>
    </row>
    <row r="8" spans="1:35" ht="22.5">
      <c r="A8" s="170">
        <v>2</v>
      </c>
      <c r="B8" s="186" t="s">
        <v>514</v>
      </c>
      <c r="C8" s="186" t="s">
        <v>361</v>
      </c>
      <c r="D8" s="186" t="s">
        <v>513</v>
      </c>
      <c r="E8" s="182">
        <v>39436</v>
      </c>
      <c r="F8" s="173" t="s">
        <v>192</v>
      </c>
      <c r="G8" s="183" t="s">
        <v>544</v>
      </c>
      <c r="H8" s="186" t="s">
        <v>512</v>
      </c>
      <c r="I8" s="186" t="s">
        <v>501</v>
      </c>
      <c r="J8" s="184">
        <v>25</v>
      </c>
      <c r="K8" s="176">
        <f>$Y$6*J8/$Y$7</f>
        <v>13.888888888888889</v>
      </c>
      <c r="L8" s="177">
        <v>10</v>
      </c>
      <c r="M8" s="178">
        <f>$AA$6*L8/$AA$7</f>
        <v>30</v>
      </c>
      <c r="N8" s="179">
        <v>43.39</v>
      </c>
      <c r="O8" s="178">
        <f>($AC$6*$AC$7)/N8</f>
        <v>18.395943765844663</v>
      </c>
      <c r="P8" s="180">
        <v>26</v>
      </c>
      <c r="Q8" s="178">
        <f>$AE$6*P8/$AE$7</f>
        <v>8.387096774193548</v>
      </c>
      <c r="R8" s="178">
        <v>188</v>
      </c>
      <c r="S8" s="178">
        <f>$AG$6*R8/$AG$7</f>
        <v>9.2610837438423648</v>
      </c>
      <c r="T8" s="179">
        <v>8</v>
      </c>
      <c r="U8" s="178">
        <f>($AI$6*$AI$7)/T8</f>
        <v>9.7624999999999993</v>
      </c>
      <c r="V8" s="178">
        <f>K8+M8+O8+Q8+S8+U8</f>
        <v>89.695513172769466</v>
      </c>
      <c r="W8" s="181">
        <f>V8/100</f>
        <v>0.8969551317276947</v>
      </c>
      <c r="X8" s="83"/>
      <c r="Y8" s="83"/>
      <c r="Z8" s="83"/>
      <c r="AA8" s="83"/>
      <c r="AB8" s="83"/>
      <c r="AC8" s="83"/>
      <c r="AE8" s="83"/>
      <c r="AG8" s="83"/>
      <c r="AI8" s="83"/>
    </row>
    <row r="9" spans="1:35" ht="22.5">
      <c r="A9" s="170">
        <v>3</v>
      </c>
      <c r="B9" s="186" t="s">
        <v>509</v>
      </c>
      <c r="C9" s="186" t="s">
        <v>466</v>
      </c>
      <c r="D9" s="186" t="s">
        <v>420</v>
      </c>
      <c r="E9" s="182">
        <v>39251</v>
      </c>
      <c r="F9" s="173" t="s">
        <v>192</v>
      </c>
      <c r="G9" s="183" t="s">
        <v>544</v>
      </c>
      <c r="H9" s="186" t="s">
        <v>502</v>
      </c>
      <c r="I9" s="186" t="s">
        <v>501</v>
      </c>
      <c r="J9" s="184">
        <v>22</v>
      </c>
      <c r="K9" s="176">
        <f>$Y$6*J9/$Y$7</f>
        <v>12.222222222222221</v>
      </c>
      <c r="L9" s="177">
        <v>10</v>
      </c>
      <c r="M9" s="178">
        <f>$AA$6*L9/$AA$7</f>
        <v>30</v>
      </c>
      <c r="N9" s="179">
        <v>46.72</v>
      </c>
      <c r="O9" s="178">
        <f>($AC$6*$AC$7)/N9</f>
        <v>17.084760273972602</v>
      </c>
      <c r="P9" s="180">
        <v>29</v>
      </c>
      <c r="Q9" s="178">
        <f>$AE$6*P9/$AE$7</f>
        <v>9.3548387096774199</v>
      </c>
      <c r="R9" s="178">
        <v>196</v>
      </c>
      <c r="S9" s="178">
        <f>$AG$6*R9/$AG$7</f>
        <v>9.6551724137931032</v>
      </c>
      <c r="T9" s="179">
        <v>7.89</v>
      </c>
      <c r="U9" s="178">
        <f>($AI$6*$AI$7)/T9</f>
        <v>9.8986058301647653</v>
      </c>
      <c r="V9" s="178">
        <f>K9+M9+O9+Q9+S9+U9</f>
        <v>88.215599449830108</v>
      </c>
      <c r="W9" s="181">
        <f>V9/100</f>
        <v>0.88215599449830107</v>
      </c>
      <c r="X9" s="83"/>
      <c r="Y9" s="83"/>
      <c r="Z9" s="83"/>
      <c r="AA9" s="83"/>
      <c r="AB9" s="83"/>
      <c r="AC9" s="83"/>
      <c r="AE9" s="83"/>
      <c r="AG9" s="83"/>
      <c r="AI9" s="83"/>
    </row>
    <row r="10" spans="1:35" ht="22.5">
      <c r="A10" s="170">
        <v>4</v>
      </c>
      <c r="B10" s="186" t="s">
        <v>450</v>
      </c>
      <c r="C10" s="186" t="s">
        <v>449</v>
      </c>
      <c r="D10" s="186" t="s">
        <v>448</v>
      </c>
      <c r="E10" s="172">
        <v>39378</v>
      </c>
      <c r="F10" s="173" t="s">
        <v>192</v>
      </c>
      <c r="G10" s="183" t="s">
        <v>544</v>
      </c>
      <c r="H10" s="187" t="s">
        <v>78</v>
      </c>
      <c r="I10" s="186" t="s">
        <v>366</v>
      </c>
      <c r="J10" s="185">
        <v>23</v>
      </c>
      <c r="K10" s="176">
        <f>$Y$6*J10/$Y$7</f>
        <v>12.777777777777779</v>
      </c>
      <c r="L10" s="178">
        <v>9</v>
      </c>
      <c r="M10" s="178">
        <f>$AA$6*L10/$AA$7</f>
        <v>27</v>
      </c>
      <c r="N10" s="179">
        <v>42.01</v>
      </c>
      <c r="O10" s="178">
        <f>($AC$6*$AC$7)/N10</f>
        <v>19.000238038562248</v>
      </c>
      <c r="P10" s="180">
        <v>30</v>
      </c>
      <c r="Q10" s="178">
        <f>$AE$6*P10/$AE$7</f>
        <v>9.67741935483871</v>
      </c>
      <c r="R10" s="178">
        <v>200</v>
      </c>
      <c r="S10" s="178">
        <f>$AG$6*R10/$AG$7</f>
        <v>9.8522167487684733</v>
      </c>
      <c r="T10" s="179">
        <v>8.32</v>
      </c>
      <c r="U10" s="178">
        <f>($AI$6*$AI$7)/T10</f>
        <v>9.3870192307692299</v>
      </c>
      <c r="V10" s="178">
        <f>K10+M10+O10+Q10+S10+U10</f>
        <v>87.694671150716431</v>
      </c>
      <c r="W10" s="181">
        <f>V10/100</f>
        <v>0.8769467115071643</v>
      </c>
      <c r="X10" s="83"/>
      <c r="Y10" s="83"/>
      <c r="Z10" s="83"/>
      <c r="AA10" s="83"/>
      <c r="AB10" s="83"/>
      <c r="AC10" s="83"/>
      <c r="AE10" s="83"/>
      <c r="AG10" s="83"/>
      <c r="AI10" s="83"/>
    </row>
    <row r="11" spans="1:35" ht="22.5">
      <c r="A11" s="170">
        <v>5</v>
      </c>
      <c r="B11" s="186" t="s">
        <v>508</v>
      </c>
      <c r="C11" s="186" t="s">
        <v>507</v>
      </c>
      <c r="D11" s="186" t="s">
        <v>506</v>
      </c>
      <c r="E11" s="182">
        <v>39382</v>
      </c>
      <c r="F11" s="173" t="s">
        <v>192</v>
      </c>
      <c r="G11" s="183" t="s">
        <v>544</v>
      </c>
      <c r="H11" s="186" t="s">
        <v>502</v>
      </c>
      <c r="I11" s="186" t="s">
        <v>501</v>
      </c>
      <c r="J11" s="184">
        <v>20</v>
      </c>
      <c r="K11" s="176">
        <f>$Y$6*J11/$Y$7</f>
        <v>11.111111111111111</v>
      </c>
      <c r="L11" s="177">
        <v>10</v>
      </c>
      <c r="M11" s="178">
        <f>$AA$6*L11/$AA$7</f>
        <v>30</v>
      </c>
      <c r="N11" s="179">
        <v>40.770000000000003</v>
      </c>
      <c r="O11" s="178">
        <f>($AC$6*$AC$7)/N11</f>
        <v>19.578121167525136</v>
      </c>
      <c r="P11" s="180">
        <v>24</v>
      </c>
      <c r="Q11" s="178">
        <f>$AE$6*P11/$AE$7</f>
        <v>7.741935483870968</v>
      </c>
      <c r="R11" s="178">
        <v>185</v>
      </c>
      <c r="S11" s="178">
        <f>$AG$6*R11/$AG$7</f>
        <v>9.1133004926108381</v>
      </c>
      <c r="T11" s="179">
        <v>8.0299999999999994</v>
      </c>
      <c r="U11" s="178">
        <f>($AI$6*$AI$7)/T11</f>
        <v>9.7260273972602747</v>
      </c>
      <c r="V11" s="178">
        <f>K11+M11+O11+Q11+S11+U11</f>
        <v>87.270495652378315</v>
      </c>
      <c r="W11" s="181">
        <f>V11/100</f>
        <v>0.8727049565237831</v>
      </c>
      <c r="X11" s="83"/>
      <c r="Y11" s="83"/>
      <c r="Z11" s="83"/>
      <c r="AA11" s="83"/>
      <c r="AB11" s="83"/>
      <c r="AC11" s="83"/>
      <c r="AE11" s="83"/>
      <c r="AG11" s="83"/>
      <c r="AI11" s="83"/>
    </row>
    <row r="12" spans="1:35" ht="33.75">
      <c r="A12" s="170">
        <v>6</v>
      </c>
      <c r="B12" s="186" t="s">
        <v>472</v>
      </c>
      <c r="C12" s="186" t="s">
        <v>471</v>
      </c>
      <c r="D12" s="186" t="s">
        <v>446</v>
      </c>
      <c r="E12" s="182">
        <v>39161</v>
      </c>
      <c r="F12" s="173" t="s">
        <v>192</v>
      </c>
      <c r="G12" s="183" t="s">
        <v>544</v>
      </c>
      <c r="H12" s="171" t="s">
        <v>546</v>
      </c>
      <c r="I12" s="188" t="s">
        <v>333</v>
      </c>
      <c r="J12" s="185">
        <v>26</v>
      </c>
      <c r="K12" s="176">
        <f>$Y$6*J12/$Y$7</f>
        <v>14.444444444444445</v>
      </c>
      <c r="L12" s="178">
        <v>8.8000000000000007</v>
      </c>
      <c r="M12" s="178">
        <f>$AA$6*L12/$AA$7</f>
        <v>26.4</v>
      </c>
      <c r="N12" s="179">
        <v>43.3</v>
      </c>
      <c r="O12" s="178">
        <f>($AC$6*$AC$7)/N12</f>
        <v>18.434180138568127</v>
      </c>
      <c r="P12" s="180">
        <v>31</v>
      </c>
      <c r="Q12" s="178">
        <f>$AE$6*P12/$AE$7</f>
        <v>10</v>
      </c>
      <c r="R12" s="178">
        <v>183</v>
      </c>
      <c r="S12" s="178">
        <f>$AG$6*R12/$AG$7</f>
        <v>9.014778325123153</v>
      </c>
      <c r="T12" s="179">
        <v>8.75</v>
      </c>
      <c r="U12" s="178">
        <f>($AI$6*$AI$7)/T12</f>
        <v>8.9257142857142853</v>
      </c>
      <c r="V12" s="178">
        <f>K12+M12+O12+Q12+S12+U12</f>
        <v>87.219117193850025</v>
      </c>
      <c r="W12" s="181">
        <f>V12/100</f>
        <v>0.87219117193850026</v>
      </c>
      <c r="X12" s="83"/>
      <c r="Y12" s="83"/>
      <c r="Z12" s="83"/>
      <c r="AA12" s="83"/>
      <c r="AB12" s="83"/>
      <c r="AC12" s="83"/>
      <c r="AE12" s="83"/>
      <c r="AG12" s="83"/>
      <c r="AI12" s="83"/>
    </row>
    <row r="13" spans="1:35" ht="22.5">
      <c r="A13" s="170">
        <v>7</v>
      </c>
      <c r="B13" s="186" t="s">
        <v>515</v>
      </c>
      <c r="C13" s="186" t="s">
        <v>329</v>
      </c>
      <c r="D13" s="186" t="s">
        <v>311</v>
      </c>
      <c r="E13" s="182">
        <v>39532</v>
      </c>
      <c r="F13" s="173" t="s">
        <v>192</v>
      </c>
      <c r="G13" s="183" t="s">
        <v>544</v>
      </c>
      <c r="H13" s="171" t="s">
        <v>34</v>
      </c>
      <c r="I13" s="171" t="s">
        <v>432</v>
      </c>
      <c r="J13" s="184">
        <v>27</v>
      </c>
      <c r="K13" s="176">
        <f>$Y$6*J13/$Y$7</f>
        <v>15</v>
      </c>
      <c r="L13" s="177">
        <v>8.8000000000000007</v>
      </c>
      <c r="M13" s="178">
        <f>$AA$6*L13/$AA$7</f>
        <v>26.4</v>
      </c>
      <c r="N13" s="179">
        <v>45.76</v>
      </c>
      <c r="O13" s="178">
        <f>($AC$6*$AC$7)/N13</f>
        <v>17.443181818181817</v>
      </c>
      <c r="P13" s="180">
        <v>26</v>
      </c>
      <c r="Q13" s="178">
        <f>$AE$6*P13/$AE$7</f>
        <v>8.387096774193548</v>
      </c>
      <c r="R13" s="178">
        <v>180</v>
      </c>
      <c r="S13" s="178">
        <f>$AG$6*R13/$AG$7</f>
        <v>8.8669950738916263</v>
      </c>
      <c r="T13" s="179">
        <v>8.0500000000000007</v>
      </c>
      <c r="U13" s="178">
        <f>($AI$6*$AI$7)/T13</f>
        <v>9.7018633540372647</v>
      </c>
      <c r="V13" s="178">
        <f>K13+M13+O13+Q13+S13+U13</f>
        <v>85.799137020304272</v>
      </c>
      <c r="W13" s="181">
        <f>V13/100</f>
        <v>0.85799137020304272</v>
      </c>
      <c r="X13" s="83"/>
      <c r="Y13" s="83"/>
      <c r="Z13" s="83"/>
      <c r="AA13" s="83"/>
      <c r="AB13" s="83"/>
      <c r="AC13" s="83"/>
      <c r="AE13" s="83"/>
      <c r="AG13" s="83"/>
      <c r="AI13" s="83"/>
    </row>
    <row r="14" spans="1:35" ht="39.950000000000003" customHeight="1">
      <c r="A14" s="170">
        <v>8</v>
      </c>
      <c r="B14" s="171" t="s">
        <v>522</v>
      </c>
      <c r="C14" s="171" t="s">
        <v>384</v>
      </c>
      <c r="D14" s="171" t="s">
        <v>521</v>
      </c>
      <c r="E14" s="171" t="s">
        <v>520</v>
      </c>
      <c r="F14" s="173" t="s">
        <v>192</v>
      </c>
      <c r="G14" s="183" t="s">
        <v>544</v>
      </c>
      <c r="H14" s="171" t="s">
        <v>516</v>
      </c>
      <c r="I14" s="171" t="s">
        <v>31</v>
      </c>
      <c r="J14" s="184">
        <v>33</v>
      </c>
      <c r="K14" s="176">
        <f>$Y$6*J14/$Y$7</f>
        <v>18.333333333333332</v>
      </c>
      <c r="L14" s="177">
        <v>8.5</v>
      </c>
      <c r="M14" s="178">
        <f>$AA$6*L14/$AA$7</f>
        <v>25.5</v>
      </c>
      <c r="N14" s="179">
        <v>55.24</v>
      </c>
      <c r="O14" s="178">
        <f>($AC$6*$AC$7)/N14</f>
        <v>14.449674149167269</v>
      </c>
      <c r="P14" s="180">
        <v>23</v>
      </c>
      <c r="Q14" s="178">
        <f>$AE$6*P14/$AE$7</f>
        <v>7.419354838709677</v>
      </c>
      <c r="R14" s="178">
        <v>201</v>
      </c>
      <c r="S14" s="178">
        <f>$AG$6*R14/$AG$7</f>
        <v>9.9014778325123149</v>
      </c>
      <c r="T14" s="179">
        <v>8.34</v>
      </c>
      <c r="U14" s="178">
        <f>($AI$6*$AI$7)/T14</f>
        <v>9.3645083932853712</v>
      </c>
      <c r="V14" s="178">
        <f>K14+M14+O14+Q14+S14+U14</f>
        <v>84.968348547007963</v>
      </c>
      <c r="W14" s="181">
        <f>V14/100</f>
        <v>0.84968348547007966</v>
      </c>
      <c r="X14" s="83"/>
      <c r="Y14" s="83"/>
      <c r="Z14" s="83"/>
      <c r="AA14" s="83"/>
      <c r="AB14" s="83"/>
      <c r="AC14" s="83"/>
      <c r="AE14" s="83"/>
      <c r="AG14" s="83"/>
      <c r="AI14" s="83"/>
    </row>
    <row r="15" spans="1:35" ht="39.950000000000003" customHeight="1">
      <c r="A15" s="170">
        <v>9</v>
      </c>
      <c r="B15" s="186" t="s">
        <v>505</v>
      </c>
      <c r="C15" s="186" t="s">
        <v>504</v>
      </c>
      <c r="D15" s="186" t="s">
        <v>369</v>
      </c>
      <c r="E15" s="182">
        <v>39562</v>
      </c>
      <c r="F15" s="173" t="s">
        <v>192</v>
      </c>
      <c r="G15" s="183" t="s">
        <v>544</v>
      </c>
      <c r="H15" s="186" t="s">
        <v>502</v>
      </c>
      <c r="I15" s="186" t="s">
        <v>501</v>
      </c>
      <c r="J15" s="184">
        <v>23</v>
      </c>
      <c r="K15" s="176">
        <f>$Y$6*J15/$Y$7</f>
        <v>12.777777777777779</v>
      </c>
      <c r="L15" s="177">
        <v>10</v>
      </c>
      <c r="M15" s="178">
        <f>$AA$6*L15/$AA$7</f>
        <v>30</v>
      </c>
      <c r="N15" s="179">
        <v>55.18</v>
      </c>
      <c r="O15" s="178">
        <f>($AC$6*$AC$7)/N15</f>
        <v>14.465386009423703</v>
      </c>
      <c r="P15" s="180">
        <v>25</v>
      </c>
      <c r="Q15" s="178">
        <f>$AE$6*P15/$AE$7</f>
        <v>8.064516129032258</v>
      </c>
      <c r="R15" s="178">
        <v>197</v>
      </c>
      <c r="S15" s="178">
        <f>$AG$6*R15/$AG$7</f>
        <v>9.7044334975369466</v>
      </c>
      <c r="T15" s="179">
        <v>8.14</v>
      </c>
      <c r="U15" s="178">
        <f>($AI$6*$AI$7)/T15</f>
        <v>9.594594594594593</v>
      </c>
      <c r="V15" s="178">
        <f>K15+M15+O15+Q15+S15+U15</f>
        <v>84.606708008365288</v>
      </c>
      <c r="W15" s="181">
        <f>V15/100</f>
        <v>0.84606708008365283</v>
      </c>
      <c r="X15" s="83"/>
      <c r="Y15" s="83"/>
      <c r="Z15" s="83"/>
      <c r="AA15" s="83"/>
      <c r="AB15" s="83"/>
      <c r="AC15" s="83"/>
      <c r="AE15" s="83"/>
      <c r="AG15" s="83"/>
      <c r="AI15" s="83"/>
    </row>
    <row r="16" spans="1:35" ht="39.950000000000003" customHeight="1">
      <c r="A16" s="170">
        <v>10</v>
      </c>
      <c r="B16" s="171" t="s">
        <v>443</v>
      </c>
      <c r="C16" s="186" t="s">
        <v>442</v>
      </c>
      <c r="D16" s="186" t="s">
        <v>441</v>
      </c>
      <c r="E16" s="172">
        <v>39275</v>
      </c>
      <c r="F16" s="173" t="s">
        <v>192</v>
      </c>
      <c r="G16" s="183" t="s">
        <v>544</v>
      </c>
      <c r="H16" s="171" t="s">
        <v>98</v>
      </c>
      <c r="I16" s="171" t="s">
        <v>104</v>
      </c>
      <c r="J16" s="175">
        <v>33</v>
      </c>
      <c r="K16" s="176">
        <f>$Y$6*J16/$Y$7</f>
        <v>18.333333333333332</v>
      </c>
      <c r="L16" s="178">
        <v>7.5</v>
      </c>
      <c r="M16" s="178">
        <f>$AA$6*L16/$AA$7</f>
        <v>22.5</v>
      </c>
      <c r="N16" s="179">
        <v>49.38</v>
      </c>
      <c r="O16" s="178">
        <f>($AC$6*$AC$7)/N16</f>
        <v>16.164439044147425</v>
      </c>
      <c r="P16" s="180">
        <v>26</v>
      </c>
      <c r="Q16" s="178">
        <f>$AE$6*P16/$AE$7</f>
        <v>8.387096774193548</v>
      </c>
      <c r="R16" s="178">
        <v>192</v>
      </c>
      <c r="S16" s="178">
        <f>$AG$6*R16/$AG$7</f>
        <v>9.4581280788177349</v>
      </c>
      <c r="T16" s="179">
        <v>8.89</v>
      </c>
      <c r="U16" s="178">
        <f>($AI$6*$AI$7)/T16</f>
        <v>8.7851518560179969</v>
      </c>
      <c r="V16" s="178">
        <f>K16+M16+O16+Q16+S16+U16</f>
        <v>83.628149086510035</v>
      </c>
      <c r="W16" s="181">
        <f>V16/100</f>
        <v>0.8362814908651004</v>
      </c>
      <c r="X16" s="83"/>
      <c r="Y16" s="83"/>
      <c r="Z16" s="83"/>
      <c r="AA16" s="83"/>
      <c r="AB16" s="83"/>
      <c r="AC16" s="83"/>
      <c r="AE16" s="83"/>
      <c r="AG16" s="83"/>
      <c r="AI16" s="83"/>
    </row>
    <row r="17" spans="1:35" ht="39.950000000000003" customHeight="1">
      <c r="A17" s="170">
        <v>11</v>
      </c>
      <c r="B17" s="171" t="s">
        <v>531</v>
      </c>
      <c r="C17" s="171" t="s">
        <v>530</v>
      </c>
      <c r="D17" s="171" t="s">
        <v>535</v>
      </c>
      <c r="E17" s="172">
        <v>39374</v>
      </c>
      <c r="F17" s="173" t="s">
        <v>192</v>
      </c>
      <c r="G17" s="183" t="s">
        <v>544</v>
      </c>
      <c r="H17" s="171" t="s">
        <v>63</v>
      </c>
      <c r="I17" s="171" t="s">
        <v>50</v>
      </c>
      <c r="J17" s="184">
        <v>25</v>
      </c>
      <c r="K17" s="176">
        <f>$Y$6*J17/$Y$7</f>
        <v>13.888888888888889</v>
      </c>
      <c r="L17" s="177">
        <v>9</v>
      </c>
      <c r="M17" s="178">
        <f>$AA$6*L17/$AA$7</f>
        <v>27</v>
      </c>
      <c r="N17" s="179">
        <v>55.32</v>
      </c>
      <c r="O17" s="178">
        <f>($AC$6*$AC$7)/N17</f>
        <v>14.42877801879971</v>
      </c>
      <c r="P17" s="180">
        <v>26</v>
      </c>
      <c r="Q17" s="178">
        <f>$AE$6*P17/$AE$7</f>
        <v>8.387096774193548</v>
      </c>
      <c r="R17" s="178">
        <v>187</v>
      </c>
      <c r="S17" s="178">
        <f>$AG$6*R17/$AG$7</f>
        <v>9.2118226600985214</v>
      </c>
      <c r="T17" s="179">
        <v>8.23</v>
      </c>
      <c r="U17" s="178">
        <f>($AI$6*$AI$7)/T17</f>
        <v>9.4896719319562557</v>
      </c>
      <c r="V17" s="178">
        <f>K17+M17+O17+Q17+S17+U17</f>
        <v>82.406258273936913</v>
      </c>
      <c r="W17" s="181">
        <f>V17/100</f>
        <v>0.82406258273936916</v>
      </c>
      <c r="X17" s="83"/>
      <c r="Y17" s="83"/>
      <c r="Z17" s="83"/>
      <c r="AA17" s="83"/>
      <c r="AB17" s="83"/>
      <c r="AC17" s="83"/>
      <c r="AE17" s="83"/>
      <c r="AG17" s="83"/>
      <c r="AI17" s="83"/>
    </row>
    <row r="18" spans="1:35" ht="39.950000000000003" customHeight="1">
      <c r="A18" s="84">
        <v>12</v>
      </c>
      <c r="B18" s="132" t="s">
        <v>462</v>
      </c>
      <c r="C18" s="132" t="s">
        <v>329</v>
      </c>
      <c r="D18" s="132" t="s">
        <v>360</v>
      </c>
      <c r="E18" s="127">
        <v>39451</v>
      </c>
      <c r="F18" s="128" t="s">
        <v>192</v>
      </c>
      <c r="G18" s="129"/>
      <c r="H18" s="102" t="s">
        <v>58</v>
      </c>
      <c r="I18" s="102" t="s">
        <v>45</v>
      </c>
      <c r="J18" s="115">
        <v>25</v>
      </c>
      <c r="K18" s="89">
        <f>$Y$6*J18/$Y$7</f>
        <v>13.888888888888889</v>
      </c>
      <c r="L18" s="90">
        <v>8.9</v>
      </c>
      <c r="M18" s="91">
        <f>$AA$6*L18/$AA$7</f>
        <v>26.7</v>
      </c>
      <c r="N18" s="92">
        <v>47.01</v>
      </c>
      <c r="O18" s="91">
        <f>($AC$6*$AC$7)/N18</f>
        <v>16.979366092320781</v>
      </c>
      <c r="P18" s="93">
        <v>20</v>
      </c>
      <c r="Q18" s="91">
        <f>$AE$6*P18/$AE$7</f>
        <v>6.4516129032258061</v>
      </c>
      <c r="R18" s="90">
        <v>174</v>
      </c>
      <c r="S18" s="91">
        <f>$AG$6*R18/$AG$7</f>
        <v>8.5714285714285712</v>
      </c>
      <c r="T18" s="92">
        <v>8.2100000000000009</v>
      </c>
      <c r="U18" s="91">
        <f>($AI$6*$AI$7)/T18</f>
        <v>9.5127892813641886</v>
      </c>
      <c r="V18" s="94">
        <f>K18+M18+O18+Q18+S18+U18</f>
        <v>82.104085737228232</v>
      </c>
      <c r="W18" s="95">
        <f>V18/100</f>
        <v>0.82104085737228227</v>
      </c>
      <c r="X18" s="83"/>
      <c r="Y18" s="83"/>
      <c r="Z18" s="83"/>
      <c r="AA18" s="83"/>
      <c r="AB18" s="83"/>
      <c r="AC18" s="83"/>
      <c r="AE18" s="83"/>
      <c r="AG18" s="83"/>
      <c r="AI18" s="83"/>
    </row>
    <row r="19" spans="1:35" ht="22.5">
      <c r="A19" s="84">
        <v>13</v>
      </c>
      <c r="B19" s="132" t="s">
        <v>528</v>
      </c>
      <c r="C19" s="132" t="s">
        <v>527</v>
      </c>
      <c r="D19" s="132" t="s">
        <v>526</v>
      </c>
      <c r="E19" s="127">
        <v>39379</v>
      </c>
      <c r="F19" s="128" t="s">
        <v>192</v>
      </c>
      <c r="G19" s="131"/>
      <c r="H19" s="101" t="s">
        <v>63</v>
      </c>
      <c r="I19" s="101" t="s">
        <v>50</v>
      </c>
      <c r="J19" s="113">
        <v>33</v>
      </c>
      <c r="K19" s="89">
        <f>$Y$6*J19/$Y$7</f>
        <v>18.333333333333332</v>
      </c>
      <c r="L19" s="100">
        <v>7.3</v>
      </c>
      <c r="M19" s="91">
        <f>$AA$6*L19/$AA$7</f>
        <v>21.9</v>
      </c>
      <c r="N19" s="92">
        <v>55.48</v>
      </c>
      <c r="O19" s="91">
        <f>($AC$6*$AC$7)/N19</f>
        <v>14.387166546503243</v>
      </c>
      <c r="P19" s="93">
        <v>23</v>
      </c>
      <c r="Q19" s="91">
        <f>$AE$6*P19/$AE$7</f>
        <v>7.419354838709677</v>
      </c>
      <c r="R19" s="90">
        <v>185</v>
      </c>
      <c r="S19" s="91">
        <f>$AG$6*R19/$AG$7</f>
        <v>9.1133004926108381</v>
      </c>
      <c r="T19" s="92">
        <v>8.14</v>
      </c>
      <c r="U19" s="91">
        <f>($AI$6*$AI$7)/T19</f>
        <v>9.594594594594593</v>
      </c>
      <c r="V19" s="94">
        <f>K19+M19+O19+Q19+S19+U19</f>
        <v>80.747749805751695</v>
      </c>
      <c r="W19" s="95">
        <f>V19/100</f>
        <v>0.80747749805751701</v>
      </c>
      <c r="X19" s="83"/>
      <c r="Y19" s="83"/>
      <c r="Z19" s="83"/>
      <c r="AA19" s="83"/>
      <c r="AB19" s="83"/>
      <c r="AC19" s="83"/>
      <c r="AE19" s="83"/>
      <c r="AG19" s="83"/>
      <c r="AI19" s="83"/>
    </row>
    <row r="20" spans="1:35" ht="22.5">
      <c r="A20" s="84">
        <v>14</v>
      </c>
      <c r="B20" s="126" t="s">
        <v>497</v>
      </c>
      <c r="C20" s="126" t="s">
        <v>396</v>
      </c>
      <c r="D20" s="126" t="s">
        <v>496</v>
      </c>
      <c r="E20" s="130" t="s">
        <v>495</v>
      </c>
      <c r="F20" s="128" t="s">
        <v>192</v>
      </c>
      <c r="G20" s="131"/>
      <c r="H20" s="85" t="s">
        <v>62</v>
      </c>
      <c r="I20" s="85" t="s">
        <v>82</v>
      </c>
      <c r="J20" s="113">
        <v>22</v>
      </c>
      <c r="K20" s="89">
        <f>$Y$6*J20/$Y$7</f>
        <v>12.222222222222221</v>
      </c>
      <c r="L20" s="100">
        <v>10</v>
      </c>
      <c r="M20" s="91">
        <f>$AA$6*L20/$AA$7</f>
        <v>30</v>
      </c>
      <c r="N20" s="92">
        <v>61.97</v>
      </c>
      <c r="O20" s="91">
        <f>($AC$6*$AC$7)/N20</f>
        <v>12.880426012586735</v>
      </c>
      <c r="P20" s="93">
        <v>25</v>
      </c>
      <c r="Q20" s="91">
        <f>$AE$6*P20/$AE$7</f>
        <v>8.064516129032258</v>
      </c>
      <c r="R20" s="90">
        <v>174</v>
      </c>
      <c r="S20" s="91">
        <f>$AG$6*R20/$AG$7</f>
        <v>8.5714285714285712</v>
      </c>
      <c r="T20" s="92">
        <v>8.8800000000000008</v>
      </c>
      <c r="U20" s="91">
        <f>($AI$6*$AI$7)/T20</f>
        <v>8.7950450450450433</v>
      </c>
      <c r="V20" s="94">
        <f>K20+M20+O20+Q20+S20+U20</f>
        <v>80.533637980314822</v>
      </c>
      <c r="W20" s="95">
        <f>V20/100</f>
        <v>0.80533637980314821</v>
      </c>
      <c r="X20" s="83"/>
      <c r="Y20" s="83"/>
      <c r="Z20" s="83"/>
      <c r="AA20" s="83"/>
      <c r="AB20" s="83"/>
      <c r="AC20" s="83"/>
      <c r="AE20" s="83"/>
      <c r="AG20" s="83"/>
      <c r="AI20" s="83"/>
    </row>
    <row r="21" spans="1:35" ht="22.5">
      <c r="A21" s="84">
        <v>15</v>
      </c>
      <c r="B21" s="132" t="s">
        <v>472</v>
      </c>
      <c r="C21" s="132" t="s">
        <v>529</v>
      </c>
      <c r="D21" s="132" t="s">
        <v>369</v>
      </c>
      <c r="E21" s="127">
        <v>39391</v>
      </c>
      <c r="F21" s="128" t="s">
        <v>192</v>
      </c>
      <c r="G21" s="131"/>
      <c r="H21" s="101" t="s">
        <v>63</v>
      </c>
      <c r="I21" s="101" t="s">
        <v>50</v>
      </c>
      <c r="J21" s="113">
        <v>28</v>
      </c>
      <c r="K21" s="89">
        <f>$Y$6*J21/$Y$7</f>
        <v>15.555555555555555</v>
      </c>
      <c r="L21" s="100">
        <v>8</v>
      </c>
      <c r="M21" s="91">
        <f>$AA$6*L21/$AA$7</f>
        <v>24</v>
      </c>
      <c r="N21" s="92">
        <v>58.23</v>
      </c>
      <c r="O21" s="91">
        <f>($AC$6*$AC$7)/N21</f>
        <v>13.7077108019921</v>
      </c>
      <c r="P21" s="93">
        <v>26</v>
      </c>
      <c r="Q21" s="91">
        <f>$AE$6*P21/$AE$7</f>
        <v>8.387096774193548</v>
      </c>
      <c r="R21" s="90">
        <v>175</v>
      </c>
      <c r="S21" s="91">
        <f>$AG$6*R21/$AG$7</f>
        <v>8.6206896551724146</v>
      </c>
      <c r="T21" s="92">
        <v>8</v>
      </c>
      <c r="U21" s="91">
        <f>($AI$6*$AI$7)/T21</f>
        <v>9.7624999999999993</v>
      </c>
      <c r="V21" s="94">
        <f>K21+M21+O21+Q21+S21+U21</f>
        <v>80.033552786913617</v>
      </c>
      <c r="W21" s="95">
        <f>V21/100</f>
        <v>0.8003355278691362</v>
      </c>
      <c r="X21" s="83"/>
      <c r="Y21" s="83"/>
      <c r="Z21" s="83"/>
      <c r="AA21" s="83"/>
      <c r="AB21" s="83"/>
      <c r="AC21" s="83"/>
      <c r="AE21" s="83"/>
      <c r="AG21" s="83"/>
      <c r="AI21" s="83"/>
    </row>
    <row r="22" spans="1:35" ht="22.5">
      <c r="A22" s="84">
        <v>16</v>
      </c>
      <c r="B22" s="132" t="s">
        <v>476</v>
      </c>
      <c r="C22" s="132" t="s">
        <v>475</v>
      </c>
      <c r="D22" s="132" t="s">
        <v>474</v>
      </c>
      <c r="E22" s="127">
        <v>39225</v>
      </c>
      <c r="F22" s="128" t="s">
        <v>192</v>
      </c>
      <c r="G22" s="133"/>
      <c r="H22" s="102" t="s">
        <v>56</v>
      </c>
      <c r="I22" s="102" t="s">
        <v>473</v>
      </c>
      <c r="J22" s="112">
        <v>16</v>
      </c>
      <c r="K22" s="89">
        <f>$Y$6*J22/$Y$7</f>
        <v>8.8888888888888893</v>
      </c>
      <c r="L22" s="90">
        <v>9.5</v>
      </c>
      <c r="M22" s="91">
        <f>$AA$6*L22/$AA$7</f>
        <v>28.5</v>
      </c>
      <c r="N22" s="92">
        <v>46.28</v>
      </c>
      <c r="O22" s="91">
        <f>($AC$6*$AC$7)/N22</f>
        <v>17.247191011235952</v>
      </c>
      <c r="P22" s="93">
        <v>22</v>
      </c>
      <c r="Q22" s="91">
        <f>$AE$6*P22/$AE$7</f>
        <v>7.096774193548387</v>
      </c>
      <c r="R22" s="90">
        <v>178</v>
      </c>
      <c r="S22" s="91">
        <f>$AG$6*R22/$AG$7</f>
        <v>8.7684729064039413</v>
      </c>
      <c r="T22" s="92">
        <v>8.68</v>
      </c>
      <c r="U22" s="91">
        <f>($AI$6*$AI$7)/T22</f>
        <v>8.9976958525345623</v>
      </c>
      <c r="V22" s="94">
        <f>K22+M22+O22+Q22+S22+U22</f>
        <v>79.499022852611731</v>
      </c>
      <c r="W22" s="95">
        <f>V22/100</f>
        <v>0.79499022852611734</v>
      </c>
      <c r="X22" s="83"/>
      <c r="Y22" s="83"/>
      <c r="Z22" s="83"/>
      <c r="AA22" s="83"/>
      <c r="AB22" s="83"/>
      <c r="AC22" s="83"/>
      <c r="AE22" s="83"/>
      <c r="AG22" s="83"/>
      <c r="AI22" s="83"/>
    </row>
    <row r="23" spans="1:35" ht="22.5">
      <c r="A23" s="84">
        <v>17</v>
      </c>
      <c r="B23" s="132" t="s">
        <v>445</v>
      </c>
      <c r="C23" s="132" t="s">
        <v>357</v>
      </c>
      <c r="D23" s="132" t="s">
        <v>142</v>
      </c>
      <c r="E23" s="127">
        <v>39422</v>
      </c>
      <c r="F23" s="128" t="s">
        <v>192</v>
      </c>
      <c r="G23" s="133"/>
      <c r="H23" s="98" t="s">
        <v>74</v>
      </c>
      <c r="I23" s="102" t="s">
        <v>444</v>
      </c>
      <c r="J23" s="112">
        <v>27</v>
      </c>
      <c r="K23" s="89">
        <f>$Y$6*J23/$Y$7</f>
        <v>15</v>
      </c>
      <c r="L23" s="90">
        <v>8.1999999999999993</v>
      </c>
      <c r="M23" s="91">
        <f>$AA$6*L23/$AA$7</f>
        <v>24.599999999999998</v>
      </c>
      <c r="N23" s="92">
        <v>52.67</v>
      </c>
      <c r="O23" s="91">
        <f>($AC$6*$AC$7)/N23</f>
        <v>15.154737041959368</v>
      </c>
      <c r="P23" s="93">
        <v>22</v>
      </c>
      <c r="Q23" s="91">
        <f>$AE$6*P23/$AE$7</f>
        <v>7.096774193548387</v>
      </c>
      <c r="R23" s="90">
        <v>170</v>
      </c>
      <c r="S23" s="91">
        <f>$AG$6*R23/$AG$7</f>
        <v>8.3743842364532028</v>
      </c>
      <c r="T23" s="92">
        <v>8.5299999999999994</v>
      </c>
      <c r="U23" s="91">
        <f>($AI$6*$AI$7)/T23</f>
        <v>9.1559202813599061</v>
      </c>
      <c r="V23" s="94">
        <f>K23+M23+O23+Q23+S23+U23</f>
        <v>79.381815753320851</v>
      </c>
      <c r="W23" s="95">
        <f>V23/100</f>
        <v>0.7938181575332085</v>
      </c>
      <c r="X23" s="83"/>
      <c r="Y23" s="83"/>
      <c r="Z23" s="83"/>
      <c r="AA23" s="83"/>
      <c r="AB23" s="83"/>
      <c r="AC23" s="83"/>
      <c r="AE23" s="83"/>
      <c r="AG23" s="83"/>
      <c r="AI23" s="83"/>
    </row>
    <row r="24" spans="1:35" ht="22.5">
      <c r="A24" s="84">
        <v>18</v>
      </c>
      <c r="B24" s="132" t="s">
        <v>478</v>
      </c>
      <c r="C24" s="132" t="s">
        <v>477</v>
      </c>
      <c r="D24" s="132" t="s">
        <v>448</v>
      </c>
      <c r="E24" s="127">
        <v>39686</v>
      </c>
      <c r="F24" s="128" t="s">
        <v>192</v>
      </c>
      <c r="G24" s="131"/>
      <c r="H24" s="102" t="s">
        <v>56</v>
      </c>
      <c r="I24" s="102" t="s">
        <v>103</v>
      </c>
      <c r="J24" s="117">
        <v>25</v>
      </c>
      <c r="K24" s="89">
        <f>$Y$6*J24/$Y$7</f>
        <v>13.888888888888889</v>
      </c>
      <c r="L24" s="90">
        <v>9.5</v>
      </c>
      <c r="M24" s="91">
        <f>$AA$6*L24/$AA$7</f>
        <v>28.5</v>
      </c>
      <c r="N24" s="92">
        <v>64.81</v>
      </c>
      <c r="O24" s="91">
        <f>($AC$6*$AC$7)/N24</f>
        <v>12.316000617188704</v>
      </c>
      <c r="P24" s="93">
        <v>21</v>
      </c>
      <c r="Q24" s="91">
        <f>$AE$6*P24/$AE$7</f>
        <v>6.774193548387097</v>
      </c>
      <c r="R24" s="90">
        <v>171</v>
      </c>
      <c r="S24" s="91">
        <f>$AG$6*R24/$AG$7</f>
        <v>8.4236453201970445</v>
      </c>
      <c r="T24" s="92">
        <v>8.85</v>
      </c>
      <c r="U24" s="91">
        <f>($AI$6*$AI$7)/T24</f>
        <v>8.8248587570621471</v>
      </c>
      <c r="V24" s="94">
        <f>K24+M24+O24+Q24+S24+U24</f>
        <v>78.72758713172388</v>
      </c>
      <c r="W24" s="95">
        <f>V24/100</f>
        <v>0.78727587131723875</v>
      </c>
      <c r="X24" s="83"/>
      <c r="Y24" s="83"/>
      <c r="Z24" s="83"/>
      <c r="AA24" s="83"/>
      <c r="AB24" s="83"/>
      <c r="AC24" s="83"/>
      <c r="AE24" s="83"/>
      <c r="AG24" s="83"/>
      <c r="AI24" s="83"/>
    </row>
    <row r="25" spans="1:35" ht="22.5">
      <c r="A25" s="84">
        <v>19</v>
      </c>
      <c r="B25" s="132" t="s">
        <v>461</v>
      </c>
      <c r="C25" s="132" t="s">
        <v>460</v>
      </c>
      <c r="D25" s="132" t="s">
        <v>337</v>
      </c>
      <c r="E25" s="127">
        <v>39514</v>
      </c>
      <c r="F25" s="128" t="s">
        <v>192</v>
      </c>
      <c r="G25" s="131"/>
      <c r="H25" s="102" t="s">
        <v>76</v>
      </c>
      <c r="I25" s="102" t="s">
        <v>46</v>
      </c>
      <c r="J25" s="114">
        <v>25</v>
      </c>
      <c r="K25" s="89">
        <f>$Y$6*J25/$Y$7</f>
        <v>13.888888888888889</v>
      </c>
      <c r="L25" s="90">
        <v>8.8000000000000007</v>
      </c>
      <c r="M25" s="91">
        <f>$AA$6*L25/$AA$7</f>
        <v>26.4</v>
      </c>
      <c r="N25" s="92">
        <v>53.36</v>
      </c>
      <c r="O25" s="91">
        <f>($AC$6*$AC$7)/N25</f>
        <v>14.958770614692652</v>
      </c>
      <c r="P25" s="93">
        <v>18</v>
      </c>
      <c r="Q25" s="91">
        <f>$AE$6*P25/$AE$7</f>
        <v>5.806451612903226</v>
      </c>
      <c r="R25" s="90">
        <v>160</v>
      </c>
      <c r="S25" s="91">
        <f>$AG$6*R25/$AG$7</f>
        <v>7.8817733990147785</v>
      </c>
      <c r="T25" s="92">
        <v>8.7100000000000009</v>
      </c>
      <c r="U25" s="91">
        <f>($AI$6*$AI$7)/T25</f>
        <v>8.9667049368541889</v>
      </c>
      <c r="V25" s="94">
        <f>K25+M25+O25+Q25+S25+U25</f>
        <v>77.902589452353737</v>
      </c>
      <c r="W25" s="95">
        <f>V25/100</f>
        <v>0.77902589452353732</v>
      </c>
      <c r="X25" s="83"/>
      <c r="Y25" s="83"/>
      <c r="Z25" s="83"/>
      <c r="AA25" s="83"/>
      <c r="AB25" s="83"/>
      <c r="AC25" s="83"/>
      <c r="AE25" s="83"/>
      <c r="AG25" s="83"/>
      <c r="AI25" s="83"/>
    </row>
    <row r="26" spans="1:35" ht="33.75">
      <c r="A26" s="84">
        <v>20</v>
      </c>
      <c r="B26" s="126" t="s">
        <v>470</v>
      </c>
      <c r="C26" s="126" t="s">
        <v>452</v>
      </c>
      <c r="D26" s="126" t="s">
        <v>467</v>
      </c>
      <c r="E26" s="130">
        <v>39373</v>
      </c>
      <c r="F26" s="128" t="s">
        <v>192</v>
      </c>
      <c r="G26" s="131"/>
      <c r="H26" s="101" t="s">
        <v>546</v>
      </c>
      <c r="I26" s="98" t="s">
        <v>333</v>
      </c>
      <c r="J26" s="117">
        <v>21</v>
      </c>
      <c r="K26" s="89">
        <f>$Y$6*J26/$Y$7</f>
        <v>11.666666666666666</v>
      </c>
      <c r="L26" s="90">
        <v>9.5</v>
      </c>
      <c r="M26" s="91">
        <f>$AA$6*L26/$AA$7</f>
        <v>28.5</v>
      </c>
      <c r="N26" s="92">
        <v>54.64</v>
      </c>
      <c r="O26" s="91">
        <f>($AC$6*$AC$7)/N26</f>
        <v>14.608345534407027</v>
      </c>
      <c r="P26" s="93">
        <v>17</v>
      </c>
      <c r="Q26" s="91">
        <f>$AE$6*P26/$AE$7</f>
        <v>5.4838709677419351</v>
      </c>
      <c r="R26" s="90">
        <v>178</v>
      </c>
      <c r="S26" s="91">
        <f>$AG$6*R26/$AG$7</f>
        <v>8.7684729064039413</v>
      </c>
      <c r="T26" s="92">
        <v>8.8800000000000008</v>
      </c>
      <c r="U26" s="91">
        <f>($AI$6*$AI$7)/T26</f>
        <v>8.7950450450450433</v>
      </c>
      <c r="V26" s="94">
        <f>K26+M26+O26+Q26+S26+U26</f>
        <v>77.822401120264615</v>
      </c>
      <c r="W26" s="95">
        <f>V26/100</f>
        <v>0.77822401120264617</v>
      </c>
      <c r="X26" s="83"/>
      <c r="Y26" s="83"/>
      <c r="Z26" s="83"/>
      <c r="AA26" s="83"/>
      <c r="AB26" s="83"/>
      <c r="AC26" s="83"/>
      <c r="AE26" s="83"/>
      <c r="AG26" s="83"/>
      <c r="AI26" s="83"/>
    </row>
    <row r="27" spans="1:35" ht="22.5">
      <c r="A27" s="84">
        <v>21</v>
      </c>
      <c r="B27" s="132" t="s">
        <v>459</v>
      </c>
      <c r="C27" s="132" t="s">
        <v>458</v>
      </c>
      <c r="D27" s="132" t="s">
        <v>457</v>
      </c>
      <c r="E27" s="127">
        <v>39431</v>
      </c>
      <c r="F27" s="128" t="s">
        <v>192</v>
      </c>
      <c r="G27" s="128"/>
      <c r="H27" s="102" t="s">
        <v>76</v>
      </c>
      <c r="I27" s="102" t="s">
        <v>46</v>
      </c>
      <c r="J27" s="117">
        <v>30</v>
      </c>
      <c r="K27" s="89">
        <f>$Y$6*J27/$Y$7</f>
        <v>16.666666666666668</v>
      </c>
      <c r="L27" s="90">
        <v>9</v>
      </c>
      <c r="M27" s="91">
        <f>$AA$6*L27/$AA$7</f>
        <v>27</v>
      </c>
      <c r="N27" s="92">
        <v>71.7</v>
      </c>
      <c r="O27" s="91">
        <f>($AC$6*$AC$7)/N27</f>
        <v>11.132496513249651</v>
      </c>
      <c r="P27" s="93">
        <v>18</v>
      </c>
      <c r="Q27" s="91">
        <f>$AE$6*P27/$AE$7</f>
        <v>5.806451612903226</v>
      </c>
      <c r="R27" s="90">
        <v>174</v>
      </c>
      <c r="S27" s="91">
        <f>$AG$6*R27/$AG$7</f>
        <v>8.5714285714285712</v>
      </c>
      <c r="T27" s="92">
        <v>9.6999999999999993</v>
      </c>
      <c r="U27" s="91">
        <f>($AI$6*$AI$7)/T27</f>
        <v>8.0515463917525771</v>
      </c>
      <c r="V27" s="94">
        <f>K27+M27+O27+Q27+S27+U27</f>
        <v>77.228589756000702</v>
      </c>
      <c r="W27" s="95">
        <f>V27/100</f>
        <v>0.77228589756000698</v>
      </c>
      <c r="X27" s="83"/>
      <c r="Y27" s="83"/>
      <c r="Z27" s="83"/>
      <c r="AA27" s="83"/>
      <c r="AB27" s="83"/>
      <c r="AC27" s="83"/>
      <c r="AE27" s="83"/>
      <c r="AG27" s="83"/>
      <c r="AI27" s="83"/>
    </row>
    <row r="28" spans="1:35" ht="22.5">
      <c r="A28" s="84">
        <v>22</v>
      </c>
      <c r="B28" s="132" t="s">
        <v>484</v>
      </c>
      <c r="C28" s="132" t="s">
        <v>537</v>
      </c>
      <c r="D28" s="132" t="s">
        <v>538</v>
      </c>
      <c r="E28" s="127">
        <v>39185</v>
      </c>
      <c r="F28" s="128"/>
      <c r="G28" s="131"/>
      <c r="H28" s="102" t="s">
        <v>75</v>
      </c>
      <c r="I28" s="102" t="s">
        <v>479</v>
      </c>
      <c r="J28" s="112">
        <v>29</v>
      </c>
      <c r="K28" s="89">
        <f>$Y$6*J28/$Y$7</f>
        <v>16.111111111111111</v>
      </c>
      <c r="L28" s="90">
        <v>7.9</v>
      </c>
      <c r="M28" s="91">
        <f>$AA$6*L28/$AA$7</f>
        <v>23.7</v>
      </c>
      <c r="N28" s="92">
        <v>56.61</v>
      </c>
      <c r="O28" s="91">
        <f>($AC$6*$AC$7)/N28</f>
        <v>14.099982335276453</v>
      </c>
      <c r="P28" s="93">
        <v>19</v>
      </c>
      <c r="Q28" s="91">
        <f>$AE$6*P28/$AE$7</f>
        <v>6.129032258064516</v>
      </c>
      <c r="R28" s="90">
        <v>174</v>
      </c>
      <c r="S28" s="91">
        <f>$AG$6*R28/$AG$7</f>
        <v>8.5714285714285712</v>
      </c>
      <c r="T28" s="92">
        <v>9.2200000000000006</v>
      </c>
      <c r="U28" s="91">
        <f>($AI$6*$AI$7)/T28</f>
        <v>8.4707158351409966</v>
      </c>
      <c r="V28" s="94">
        <f>K28+M28+O28+Q28+S28+U28</f>
        <v>77.082270111021643</v>
      </c>
      <c r="W28" s="95">
        <f>V28/100</f>
        <v>0.77082270111021645</v>
      </c>
      <c r="X28" s="83"/>
      <c r="Y28" s="83"/>
      <c r="Z28" s="83"/>
      <c r="AA28" s="83"/>
      <c r="AB28" s="83"/>
      <c r="AC28" s="83"/>
      <c r="AE28" s="83"/>
      <c r="AG28" s="83"/>
      <c r="AI28" s="83"/>
    </row>
    <row r="29" spans="1:35" ht="22.5">
      <c r="A29" s="84">
        <v>23</v>
      </c>
      <c r="B29" s="126" t="s">
        <v>451</v>
      </c>
      <c r="C29" s="126" t="s">
        <v>503</v>
      </c>
      <c r="D29" s="126" t="s">
        <v>369</v>
      </c>
      <c r="E29" s="130">
        <v>39565</v>
      </c>
      <c r="F29" s="128" t="s">
        <v>192</v>
      </c>
      <c r="G29" s="131"/>
      <c r="H29" s="98" t="s">
        <v>502</v>
      </c>
      <c r="I29" s="98" t="s">
        <v>501</v>
      </c>
      <c r="J29" s="113">
        <v>27</v>
      </c>
      <c r="K29" s="89">
        <f>$Y$6*J29/$Y$7</f>
        <v>15</v>
      </c>
      <c r="L29" s="100">
        <v>8</v>
      </c>
      <c r="M29" s="91">
        <f>$AA$6*L29/$AA$7</f>
        <v>24</v>
      </c>
      <c r="N29" s="92">
        <v>55.15</v>
      </c>
      <c r="O29" s="91">
        <f>($AC$6*$AC$7)/N29</f>
        <v>14.473254759746146</v>
      </c>
      <c r="P29" s="93">
        <v>19</v>
      </c>
      <c r="Q29" s="91">
        <f>$AE$6*P29/$AE$7</f>
        <v>6.129032258064516</v>
      </c>
      <c r="R29" s="90">
        <v>165</v>
      </c>
      <c r="S29" s="91">
        <f>$AG$6*R29/$AG$7</f>
        <v>8.1280788177339893</v>
      </c>
      <c r="T29" s="92">
        <v>8.4499999999999993</v>
      </c>
      <c r="U29" s="91">
        <f>($AI$6*$AI$7)/T29</f>
        <v>9.2426035502958577</v>
      </c>
      <c r="V29" s="94">
        <f>K29+M29+O29+Q29+S29+U29</f>
        <v>76.972969385840514</v>
      </c>
      <c r="W29" s="95">
        <f>V29/100</f>
        <v>0.76972969385840517</v>
      </c>
      <c r="X29" s="83"/>
      <c r="Y29" s="83"/>
      <c r="Z29" s="83"/>
      <c r="AA29" s="83"/>
      <c r="AB29" s="83"/>
      <c r="AC29" s="83"/>
      <c r="AE29" s="83"/>
      <c r="AG29" s="83"/>
      <c r="AI29" s="83"/>
    </row>
    <row r="30" spans="1:35" ht="39.950000000000003" customHeight="1">
      <c r="A30" s="84">
        <v>24</v>
      </c>
      <c r="B30" s="126" t="s">
        <v>511</v>
      </c>
      <c r="C30" s="126" t="s">
        <v>452</v>
      </c>
      <c r="D30" s="126" t="s">
        <v>510</v>
      </c>
      <c r="E30" s="130">
        <v>39275</v>
      </c>
      <c r="F30" s="128" t="s">
        <v>192</v>
      </c>
      <c r="G30" s="131"/>
      <c r="H30" s="98" t="s">
        <v>502</v>
      </c>
      <c r="I30" s="98" t="s">
        <v>501</v>
      </c>
      <c r="J30" s="113">
        <v>27</v>
      </c>
      <c r="K30" s="89">
        <f>$Y$6*J30/$Y$7</f>
        <v>15</v>
      </c>
      <c r="L30" s="100">
        <v>7.5</v>
      </c>
      <c r="M30" s="91">
        <f>$AA$6*L30/$AA$7</f>
        <v>22.5</v>
      </c>
      <c r="N30" s="92">
        <v>66.88</v>
      </c>
      <c r="O30" s="91">
        <f>($AC$6*$AC$7)/N30</f>
        <v>11.934808612440191</v>
      </c>
      <c r="P30" s="93">
        <v>24</v>
      </c>
      <c r="Q30" s="91">
        <f>$AE$6*P30/$AE$7</f>
        <v>7.741935483870968</v>
      </c>
      <c r="R30" s="90">
        <v>197</v>
      </c>
      <c r="S30" s="91">
        <f>$AG$6*R30/$AG$7</f>
        <v>9.7044334975369466</v>
      </c>
      <c r="T30" s="92">
        <v>7.93</v>
      </c>
      <c r="U30" s="91">
        <f>($AI$6*$AI$7)/T30</f>
        <v>9.848675914249684</v>
      </c>
      <c r="V30" s="94">
        <f>K30+M30+O30+Q30+S30+U30</f>
        <v>76.72985350809779</v>
      </c>
      <c r="W30" s="95">
        <f>V30/100</f>
        <v>0.76729853508097789</v>
      </c>
      <c r="X30" s="83"/>
      <c r="Y30" s="83"/>
      <c r="Z30" s="83"/>
      <c r="AA30" s="83"/>
      <c r="AB30" s="83"/>
      <c r="AC30" s="83"/>
    </row>
    <row r="31" spans="1:35" ht="22.5">
      <c r="A31" s="84">
        <v>25</v>
      </c>
      <c r="B31" s="132" t="s">
        <v>492</v>
      </c>
      <c r="C31" s="132" t="s">
        <v>361</v>
      </c>
      <c r="D31" s="132" t="s">
        <v>337</v>
      </c>
      <c r="E31" s="127">
        <v>39499</v>
      </c>
      <c r="F31" s="128" t="s">
        <v>192</v>
      </c>
      <c r="G31" s="131"/>
      <c r="H31" s="102" t="s">
        <v>73</v>
      </c>
      <c r="I31" s="102" t="s">
        <v>83</v>
      </c>
      <c r="J31" s="113">
        <v>30</v>
      </c>
      <c r="K31" s="89">
        <f>$Y$6*J31/$Y$7</f>
        <v>16.666666666666668</v>
      </c>
      <c r="L31" s="100">
        <v>7.3</v>
      </c>
      <c r="M31" s="91">
        <f>$AA$6*L31/$AA$7</f>
        <v>21.9</v>
      </c>
      <c r="N31" s="92">
        <v>69.66</v>
      </c>
      <c r="O31" s="91">
        <f>($AC$6*$AC$7)/N31</f>
        <v>11.458512776342234</v>
      </c>
      <c r="P31" s="93">
        <v>23</v>
      </c>
      <c r="Q31" s="91">
        <f>$AE$6*P31/$AE$7</f>
        <v>7.419354838709677</v>
      </c>
      <c r="R31" s="90">
        <v>176</v>
      </c>
      <c r="S31" s="91">
        <f>$AG$6*R31/$AG$7</f>
        <v>8.6699507389162562</v>
      </c>
      <c r="T31" s="92">
        <v>8.51</v>
      </c>
      <c r="U31" s="91">
        <f>($AI$6*$AI$7)/T31</f>
        <v>9.1774383078730892</v>
      </c>
      <c r="V31" s="94">
        <f>K31+M31+O31+Q31+S31+U31</f>
        <v>75.29192332850792</v>
      </c>
      <c r="W31" s="95">
        <f>V31/100</f>
        <v>0.75291923328507915</v>
      </c>
      <c r="X31" s="83"/>
      <c r="Y31" s="83"/>
      <c r="Z31" s="83"/>
      <c r="AA31" s="83"/>
      <c r="AB31" s="83"/>
      <c r="AC31" s="83"/>
    </row>
    <row r="32" spans="1:35" ht="22.5">
      <c r="A32" s="84">
        <v>26</v>
      </c>
      <c r="B32" s="132" t="s">
        <v>491</v>
      </c>
      <c r="C32" s="132" t="s">
        <v>466</v>
      </c>
      <c r="D32" s="132" t="s">
        <v>490</v>
      </c>
      <c r="E32" s="127">
        <v>39303</v>
      </c>
      <c r="F32" s="128" t="s">
        <v>192</v>
      </c>
      <c r="G32" s="129"/>
      <c r="H32" s="102" t="s">
        <v>73</v>
      </c>
      <c r="I32" s="102" t="s">
        <v>83</v>
      </c>
      <c r="J32" s="113">
        <v>18</v>
      </c>
      <c r="K32" s="89">
        <f>$Y$6*J32/$Y$7</f>
        <v>10</v>
      </c>
      <c r="L32" s="99">
        <v>7.5</v>
      </c>
      <c r="M32" s="91">
        <f>$AA$6*L32/$AA$7</f>
        <v>22.5</v>
      </c>
      <c r="N32" s="92">
        <v>53.06</v>
      </c>
      <c r="O32" s="91">
        <f>($AC$6*$AC$7)/N32</f>
        <v>15.043347154165094</v>
      </c>
      <c r="P32" s="93">
        <v>27</v>
      </c>
      <c r="Q32" s="91">
        <f>$AE$6*P32/$AE$7</f>
        <v>8.7096774193548381</v>
      </c>
      <c r="R32" s="90">
        <v>184</v>
      </c>
      <c r="S32" s="91">
        <f>$AG$6*R32/$AG$7</f>
        <v>9.0640394088669947</v>
      </c>
      <c r="T32" s="92">
        <v>7.9</v>
      </c>
      <c r="U32" s="91">
        <f>($AI$6*$AI$7)/T32</f>
        <v>9.886075949367088</v>
      </c>
      <c r="V32" s="94">
        <f>K32+M32+O32+Q32+S32+U32</f>
        <v>75.203139931754009</v>
      </c>
      <c r="W32" s="95">
        <f>V32/100</f>
        <v>0.75203139931754004</v>
      </c>
      <c r="X32" s="78"/>
      <c r="Y32" s="78"/>
      <c r="Z32" s="78"/>
      <c r="AA32" s="78"/>
      <c r="AB32" s="78"/>
      <c r="AC32" s="78"/>
    </row>
    <row r="33" spans="1:29" ht="22.5">
      <c r="A33" s="84">
        <v>27</v>
      </c>
      <c r="B33" s="132" t="s">
        <v>464</v>
      </c>
      <c r="C33" s="132" t="s">
        <v>463</v>
      </c>
      <c r="D33" s="132" t="s">
        <v>320</v>
      </c>
      <c r="E33" s="127">
        <v>39488</v>
      </c>
      <c r="F33" s="128" t="s">
        <v>192</v>
      </c>
      <c r="G33" s="131"/>
      <c r="H33" s="102" t="s">
        <v>58</v>
      </c>
      <c r="I33" s="102" t="s">
        <v>45</v>
      </c>
      <c r="J33" s="114">
        <v>24</v>
      </c>
      <c r="K33" s="89">
        <f>$Y$6*J33/$Y$7</f>
        <v>13.333333333333334</v>
      </c>
      <c r="L33" s="90">
        <v>6.8</v>
      </c>
      <c r="M33" s="91">
        <f>$AA$6*L33/$AA$7</f>
        <v>20.399999999999999</v>
      </c>
      <c r="N33" s="92">
        <v>47.82</v>
      </c>
      <c r="O33" s="91">
        <f>($AC$6*$AC$7)/N33</f>
        <v>16.691760769552488</v>
      </c>
      <c r="P33" s="93">
        <v>22</v>
      </c>
      <c r="Q33" s="91">
        <f>$AE$6*P33/$AE$7</f>
        <v>7.096774193548387</v>
      </c>
      <c r="R33" s="90">
        <v>166</v>
      </c>
      <c r="S33" s="91">
        <f>$AG$6*R33/$AG$7</f>
        <v>8.1773399014778327</v>
      </c>
      <c r="T33" s="92">
        <v>8.65</v>
      </c>
      <c r="U33" s="91">
        <f>($AI$6*$AI$7)/T33</f>
        <v>9.0289017341040445</v>
      </c>
      <c r="V33" s="94">
        <f>K33+M33+O33+Q33+S33+U33</f>
        <v>74.728109932016082</v>
      </c>
      <c r="W33" s="95">
        <f>V33/100</f>
        <v>0.74728109932016085</v>
      </c>
      <c r="X33" s="104"/>
      <c r="Y33" s="104"/>
      <c r="Z33" s="104"/>
      <c r="AA33" s="104"/>
      <c r="AB33" s="104"/>
      <c r="AC33" s="104"/>
    </row>
    <row r="34" spans="1:29" ht="22.5">
      <c r="A34" s="84">
        <v>28</v>
      </c>
      <c r="B34" s="132" t="s">
        <v>494</v>
      </c>
      <c r="C34" s="132" t="s">
        <v>493</v>
      </c>
      <c r="D34" s="132" t="s">
        <v>474</v>
      </c>
      <c r="E34" s="127">
        <v>39327</v>
      </c>
      <c r="F34" s="128" t="s">
        <v>192</v>
      </c>
      <c r="G34" s="131"/>
      <c r="H34" s="102" t="s">
        <v>73</v>
      </c>
      <c r="I34" s="102" t="s">
        <v>83</v>
      </c>
      <c r="J34" s="113">
        <v>23</v>
      </c>
      <c r="K34" s="89">
        <f>$Y$6*J34/$Y$7</f>
        <v>12.777777777777779</v>
      </c>
      <c r="L34" s="100">
        <v>6.3</v>
      </c>
      <c r="M34" s="91">
        <f>$AA$6*L34/$AA$7</f>
        <v>18.899999999999999</v>
      </c>
      <c r="N34" s="92">
        <v>47.44</v>
      </c>
      <c r="O34" s="91">
        <f>($AC$6*$AC$7)/N34</f>
        <v>16.82546374367622</v>
      </c>
      <c r="P34" s="93">
        <v>26</v>
      </c>
      <c r="Q34" s="91">
        <f>$AE$6*P34/$AE$7</f>
        <v>8.387096774193548</v>
      </c>
      <c r="R34" s="90">
        <v>173</v>
      </c>
      <c r="S34" s="91">
        <f>$AG$6*R34/$AG$7</f>
        <v>8.5221674876847295</v>
      </c>
      <c r="T34" s="92">
        <v>8.93</v>
      </c>
      <c r="U34" s="91">
        <f>($AI$6*$AI$7)/T34</f>
        <v>8.7458006718924963</v>
      </c>
      <c r="V34" s="94">
        <f>K34+M34+O34+Q34+S34+U34</f>
        <v>74.158306455224775</v>
      </c>
      <c r="W34" s="95">
        <f>V34/100</f>
        <v>0.74158306455224776</v>
      </c>
      <c r="X34" s="104"/>
      <c r="Y34" s="104"/>
      <c r="Z34" s="104"/>
      <c r="AA34" s="104"/>
      <c r="AB34" s="104"/>
      <c r="AC34" s="104"/>
    </row>
    <row r="35" spans="1:29" ht="22.5">
      <c r="A35" s="84">
        <v>29</v>
      </c>
      <c r="B35" s="132" t="s">
        <v>483</v>
      </c>
      <c r="C35" s="132" t="s">
        <v>539</v>
      </c>
      <c r="D35" s="132" t="s">
        <v>155</v>
      </c>
      <c r="E35" s="127">
        <v>39238</v>
      </c>
      <c r="F35" s="128"/>
      <c r="G35" s="131"/>
      <c r="H35" s="102" t="s">
        <v>75</v>
      </c>
      <c r="I35" s="102" t="s">
        <v>479</v>
      </c>
      <c r="J35" s="112">
        <v>22</v>
      </c>
      <c r="K35" s="89">
        <f>$Y$6*J35/$Y$7</f>
        <v>12.222222222222221</v>
      </c>
      <c r="L35" s="90">
        <v>6.8</v>
      </c>
      <c r="M35" s="91">
        <f>$AA$6*L35/$AA$7</f>
        <v>20.399999999999999</v>
      </c>
      <c r="N35" s="92">
        <v>57.83</v>
      </c>
      <c r="O35" s="91">
        <f>($AC$6*$AC$7)/N35</f>
        <v>13.802524641189693</v>
      </c>
      <c r="P35" s="93">
        <v>23</v>
      </c>
      <c r="Q35" s="91">
        <f>$AE$6*P35/$AE$7</f>
        <v>7.419354838709677</v>
      </c>
      <c r="R35" s="90">
        <v>203</v>
      </c>
      <c r="S35" s="91">
        <f>$AG$6*R35/$AG$7</f>
        <v>10</v>
      </c>
      <c r="T35" s="92">
        <v>8.24</v>
      </c>
      <c r="U35" s="91">
        <f>($AI$6*$AI$7)/T35</f>
        <v>9.4781553398058236</v>
      </c>
      <c r="V35" s="94">
        <f>K35+M35+O35+Q35+S35+U35</f>
        <v>73.322257041927415</v>
      </c>
      <c r="W35" s="95">
        <f>V35/100</f>
        <v>0.73322257041927419</v>
      </c>
      <c r="X35" s="104"/>
      <c r="Y35" s="104"/>
      <c r="Z35" s="104"/>
      <c r="AA35" s="104"/>
      <c r="AB35" s="104"/>
      <c r="AC35" s="104"/>
    </row>
    <row r="36" spans="1:29" ht="22.5">
      <c r="A36" s="84">
        <v>30</v>
      </c>
      <c r="B36" s="126" t="s">
        <v>543</v>
      </c>
      <c r="C36" s="126" t="s">
        <v>144</v>
      </c>
      <c r="D36" s="126" t="s">
        <v>222</v>
      </c>
      <c r="E36" s="130">
        <v>39408</v>
      </c>
      <c r="F36" s="128" t="s">
        <v>192</v>
      </c>
      <c r="G36" s="129"/>
      <c r="H36" s="98" t="s">
        <v>74</v>
      </c>
      <c r="I36" s="98" t="s">
        <v>487</v>
      </c>
      <c r="J36" s="112"/>
      <c r="K36" s="89">
        <v>20</v>
      </c>
      <c r="L36" s="100">
        <v>5.8</v>
      </c>
      <c r="M36" s="91">
        <f>$AA$6*L36/$AA$7</f>
        <v>17.399999999999999</v>
      </c>
      <c r="N36" s="92">
        <v>58.29</v>
      </c>
      <c r="O36" s="91">
        <f>($AC$6*$AC$7)/N36</f>
        <v>13.693600960713672</v>
      </c>
      <c r="P36" s="93">
        <v>19</v>
      </c>
      <c r="Q36" s="91">
        <f>$AE$6*P36/$AE$7</f>
        <v>6.129032258064516</v>
      </c>
      <c r="R36" s="90">
        <v>161</v>
      </c>
      <c r="S36" s="91">
        <f>$AG$6*R36/$AG$7</f>
        <v>7.931034482758621</v>
      </c>
      <c r="T36" s="92">
        <v>9.58</v>
      </c>
      <c r="U36" s="91">
        <f>($AI$6*$AI$7)/T36</f>
        <v>8.1524008350730686</v>
      </c>
      <c r="V36" s="94">
        <f>K36+M36+O36+Q36+S36+U36</f>
        <v>73.306068536609871</v>
      </c>
      <c r="W36" s="95">
        <f>V36/100</f>
        <v>0.7330606853660987</v>
      </c>
      <c r="X36" s="104"/>
      <c r="Y36" s="104"/>
      <c r="Z36" s="104"/>
      <c r="AA36" s="104"/>
      <c r="AB36" s="104"/>
      <c r="AC36" s="104"/>
    </row>
    <row r="37" spans="1:29" ht="22.5">
      <c r="A37" s="84">
        <v>31</v>
      </c>
      <c r="B37" s="132" t="s">
        <v>533</v>
      </c>
      <c r="C37" s="132" t="s">
        <v>532</v>
      </c>
      <c r="D37" s="132" t="s">
        <v>308</v>
      </c>
      <c r="E37" s="127">
        <v>39441</v>
      </c>
      <c r="F37" s="128" t="s">
        <v>192</v>
      </c>
      <c r="G37" s="131"/>
      <c r="H37" s="101" t="s">
        <v>63</v>
      </c>
      <c r="I37" s="101" t="s">
        <v>50</v>
      </c>
      <c r="J37" s="113">
        <v>34</v>
      </c>
      <c r="K37" s="89">
        <f>$Y$6*J37/$Y$7</f>
        <v>18.888888888888889</v>
      </c>
      <c r="L37" s="100">
        <v>4.5999999999999996</v>
      </c>
      <c r="M37" s="91">
        <f>$AA$6*L37/$AA$7</f>
        <v>13.8</v>
      </c>
      <c r="N37" s="92">
        <v>59.22</v>
      </c>
      <c r="O37" s="91">
        <f>($AC$6*$AC$7)/N37</f>
        <v>13.478554542384328</v>
      </c>
      <c r="P37" s="93">
        <v>23</v>
      </c>
      <c r="Q37" s="91">
        <f>$AE$6*P37/$AE$7</f>
        <v>7.419354838709677</v>
      </c>
      <c r="R37" s="90">
        <v>196</v>
      </c>
      <c r="S37" s="91">
        <f>$AG$6*R37/$AG$7</f>
        <v>9.6551724137931032</v>
      </c>
      <c r="T37" s="92">
        <v>7.9</v>
      </c>
      <c r="U37" s="91">
        <f>($AI$6*$AI$7)/T37</f>
        <v>9.886075949367088</v>
      </c>
      <c r="V37" s="94">
        <f>K37+M37+O37+Q37+S37+U37</f>
        <v>73.128046633143086</v>
      </c>
      <c r="W37" s="95">
        <f>V37/100</f>
        <v>0.73128046633143085</v>
      </c>
      <c r="X37" s="104"/>
      <c r="Y37" s="104"/>
      <c r="Z37" s="104"/>
      <c r="AA37" s="104"/>
      <c r="AB37" s="104"/>
      <c r="AC37" s="104"/>
    </row>
    <row r="38" spans="1:29" ht="22.5">
      <c r="A38" s="84">
        <v>32</v>
      </c>
      <c r="B38" s="132" t="s">
        <v>486</v>
      </c>
      <c r="C38" s="132" t="s">
        <v>485</v>
      </c>
      <c r="D38" s="132" t="s">
        <v>304</v>
      </c>
      <c r="E38" s="127">
        <v>39321</v>
      </c>
      <c r="F38" s="128"/>
      <c r="G38" s="131"/>
      <c r="H38" s="102" t="s">
        <v>75</v>
      </c>
      <c r="I38" s="102" t="s">
        <v>479</v>
      </c>
      <c r="J38" s="112">
        <v>24</v>
      </c>
      <c r="K38" s="89">
        <f>$Y$6*J38/$Y$7</f>
        <v>13.333333333333334</v>
      </c>
      <c r="L38" s="90">
        <v>8.6</v>
      </c>
      <c r="M38" s="91">
        <f>$AA$6*L38/$AA$7</f>
        <v>25.8</v>
      </c>
      <c r="N38" s="92">
        <v>72.47</v>
      </c>
      <c r="O38" s="91">
        <f>($AC$6*$AC$7)/N38</f>
        <v>11.014212777701117</v>
      </c>
      <c r="P38" s="93">
        <v>21</v>
      </c>
      <c r="Q38" s="91">
        <f>$AE$6*P38/$AE$7</f>
        <v>6.774193548387097</v>
      </c>
      <c r="R38" s="90">
        <v>143</v>
      </c>
      <c r="S38" s="91">
        <f>$AG$6*R38/$AG$7</f>
        <v>7.0443349753694582</v>
      </c>
      <c r="T38" s="92">
        <v>9</v>
      </c>
      <c r="U38" s="91">
        <f>($AI$6*$AI$7)/T38</f>
        <v>8.6777777777777771</v>
      </c>
      <c r="V38" s="94">
        <f>K38+M38+O38+Q38+S38+U38</f>
        <v>72.643852412568776</v>
      </c>
      <c r="W38" s="95">
        <f>V38/100</f>
        <v>0.72643852412568777</v>
      </c>
      <c r="X38" s="104"/>
      <c r="Y38" s="104"/>
      <c r="Z38" s="104"/>
      <c r="AA38" s="104"/>
      <c r="AB38" s="104"/>
      <c r="AC38" s="104"/>
    </row>
    <row r="39" spans="1:29" ht="22.5">
      <c r="A39" s="84">
        <v>33</v>
      </c>
      <c r="B39" s="132" t="s">
        <v>469</v>
      </c>
      <c r="C39" s="132" t="s">
        <v>321</v>
      </c>
      <c r="D39" s="132" t="s">
        <v>416</v>
      </c>
      <c r="E39" s="127">
        <v>39310</v>
      </c>
      <c r="F39" s="128" t="s">
        <v>192</v>
      </c>
      <c r="G39" s="129"/>
      <c r="H39" s="102" t="s">
        <v>58</v>
      </c>
      <c r="I39" s="102" t="s">
        <v>45</v>
      </c>
      <c r="J39" s="117">
        <v>20</v>
      </c>
      <c r="K39" s="89">
        <f>$Y$6*J39/$Y$7</f>
        <v>11.111111111111111</v>
      </c>
      <c r="L39" s="90">
        <v>6.5</v>
      </c>
      <c r="M39" s="91">
        <f>$AA$6*L39/$AA$7</f>
        <v>19.5</v>
      </c>
      <c r="N39" s="92">
        <v>47.63</v>
      </c>
      <c r="O39" s="91">
        <f>($AC$6*$AC$7)/N39</f>
        <v>16.75834558051648</v>
      </c>
      <c r="P39" s="93">
        <v>21</v>
      </c>
      <c r="Q39" s="91">
        <f>$AE$6*P39/$AE$7</f>
        <v>6.774193548387097</v>
      </c>
      <c r="R39" s="90">
        <v>182</v>
      </c>
      <c r="S39" s="91">
        <f>$AG$6*R39/$AG$7</f>
        <v>8.9655172413793096</v>
      </c>
      <c r="T39" s="92">
        <v>8.59</v>
      </c>
      <c r="U39" s="91">
        <f>($AI$6*$AI$7)/T39</f>
        <v>9.0919674039580904</v>
      </c>
      <c r="V39" s="94">
        <f>K39+M39+O39+Q39+S39+U39</f>
        <v>72.20113488535209</v>
      </c>
      <c r="W39" s="95">
        <f>V39/100</f>
        <v>0.72201134885352092</v>
      </c>
      <c r="X39" s="104"/>
      <c r="Y39" s="104"/>
      <c r="Z39" s="104"/>
      <c r="AA39" s="104"/>
      <c r="AB39" s="104"/>
      <c r="AC39" s="104"/>
    </row>
    <row r="40" spans="1:29" ht="22.5">
      <c r="A40" s="84">
        <v>34</v>
      </c>
      <c r="B40" s="132" t="s">
        <v>349</v>
      </c>
      <c r="C40" s="132" t="s">
        <v>466</v>
      </c>
      <c r="D40" s="132" t="s">
        <v>465</v>
      </c>
      <c r="E40" s="127">
        <v>39565</v>
      </c>
      <c r="F40" s="128" t="s">
        <v>192</v>
      </c>
      <c r="G40" s="131"/>
      <c r="H40" s="102" t="s">
        <v>58</v>
      </c>
      <c r="I40" s="102" t="s">
        <v>45</v>
      </c>
      <c r="J40" s="112">
        <v>20</v>
      </c>
      <c r="K40" s="89">
        <f>$Y$6*J40/$Y$7</f>
        <v>11.111111111111111</v>
      </c>
      <c r="L40" s="90">
        <v>7</v>
      </c>
      <c r="M40" s="91">
        <f>$AA$6*L40/$AA$7</f>
        <v>21</v>
      </c>
      <c r="N40" s="92">
        <v>61.95</v>
      </c>
      <c r="O40" s="91">
        <f>($AC$6*$AC$7)/N40</f>
        <v>12.884584342211459</v>
      </c>
      <c r="P40" s="93">
        <v>20</v>
      </c>
      <c r="Q40" s="91">
        <f>$AE$6*P40/$AE$7</f>
        <v>6.4516129032258061</v>
      </c>
      <c r="R40" s="90">
        <v>186</v>
      </c>
      <c r="S40" s="91">
        <f>$AG$6*R40/$AG$7</f>
        <v>9.1625615763546797</v>
      </c>
      <c r="T40" s="92">
        <v>8.49</v>
      </c>
      <c r="U40" s="91">
        <f>($AI$6*$AI$7)/T40</f>
        <v>9.1990577149587747</v>
      </c>
      <c r="V40" s="94">
        <f>K40+M40+O40+Q40+S40+U40</f>
        <v>69.808927647861836</v>
      </c>
      <c r="W40" s="95">
        <f>V40/100</f>
        <v>0.6980892764786184</v>
      </c>
      <c r="X40" s="104"/>
      <c r="Y40" s="104"/>
      <c r="Z40" s="104"/>
      <c r="AA40" s="104"/>
      <c r="AB40" s="104"/>
      <c r="AC40" s="104"/>
    </row>
    <row r="41" spans="1:29" ht="22.5">
      <c r="A41" s="84">
        <v>35</v>
      </c>
      <c r="B41" s="132" t="s">
        <v>456</v>
      </c>
      <c r="C41" s="132" t="s">
        <v>455</v>
      </c>
      <c r="D41" s="132" t="s">
        <v>454</v>
      </c>
      <c r="E41" s="127">
        <v>38930</v>
      </c>
      <c r="F41" s="128" t="s">
        <v>192</v>
      </c>
      <c r="G41" s="131"/>
      <c r="H41" s="102" t="s">
        <v>76</v>
      </c>
      <c r="I41" s="102" t="s">
        <v>46</v>
      </c>
      <c r="J41" s="116">
        <v>19</v>
      </c>
      <c r="K41" s="89">
        <f>$Y$6*J41/$Y$7</f>
        <v>10.555555555555555</v>
      </c>
      <c r="L41" s="100">
        <v>6.5</v>
      </c>
      <c r="M41" s="91">
        <f>$AA$6*L41/$AA$7</f>
        <v>19.5</v>
      </c>
      <c r="N41" s="92">
        <v>72.510000000000005</v>
      </c>
      <c r="O41" s="91">
        <f>($AC$6*$AC$7)/N41</f>
        <v>11.008136808716037</v>
      </c>
      <c r="P41" s="93">
        <v>27</v>
      </c>
      <c r="Q41" s="91">
        <f>$AE$6*P41/$AE$7</f>
        <v>8.7096774193548381</v>
      </c>
      <c r="R41" s="90">
        <v>168</v>
      </c>
      <c r="S41" s="91">
        <f>$AG$6*R41/$AG$7</f>
        <v>8.2758620689655178</v>
      </c>
      <c r="T41" s="92">
        <v>8.19</v>
      </c>
      <c r="U41" s="91">
        <f>($AI$6*$AI$7)/T41</f>
        <v>9.5360195360195359</v>
      </c>
      <c r="V41" s="94">
        <f>K41+M41+O41+Q41+S41+U41</f>
        <v>67.585251388611482</v>
      </c>
      <c r="W41" s="95">
        <f>V41/100</f>
        <v>0.67585251388611478</v>
      </c>
      <c r="X41" s="104"/>
      <c r="Y41" s="104"/>
      <c r="Z41" s="104"/>
      <c r="AA41" s="104"/>
      <c r="AB41" s="104"/>
      <c r="AC41" s="104"/>
    </row>
    <row r="42" spans="1:29" ht="22.5">
      <c r="A42" s="84">
        <v>36</v>
      </c>
      <c r="B42" s="132" t="s">
        <v>500</v>
      </c>
      <c r="C42" s="132" t="s">
        <v>417</v>
      </c>
      <c r="D42" s="132" t="s">
        <v>302</v>
      </c>
      <c r="E42" s="127">
        <v>39541</v>
      </c>
      <c r="F42" s="128" t="s">
        <v>192</v>
      </c>
      <c r="G42" s="131"/>
      <c r="H42" s="102" t="s">
        <v>499</v>
      </c>
      <c r="I42" s="102" t="s">
        <v>498</v>
      </c>
      <c r="J42" s="113">
        <v>21</v>
      </c>
      <c r="K42" s="89">
        <f>$Y$6*J42/$Y$7</f>
        <v>11.666666666666666</v>
      </c>
      <c r="L42" s="100">
        <v>4.8</v>
      </c>
      <c r="M42" s="91">
        <f>$AA$6*L42/$AA$7</f>
        <v>14.4</v>
      </c>
      <c r="N42" s="92">
        <v>53.98</v>
      </c>
      <c r="O42" s="91">
        <f>($AC$6*$AC$7)/N42</f>
        <v>14.786958132641718</v>
      </c>
      <c r="P42" s="93">
        <v>28</v>
      </c>
      <c r="Q42" s="91">
        <f>$AE$6*P42/$AE$7</f>
        <v>9.0322580645161299</v>
      </c>
      <c r="R42" s="90">
        <v>182</v>
      </c>
      <c r="S42" s="91">
        <f>$AG$6*R42/$AG$7</f>
        <v>8.9655172413793096</v>
      </c>
      <c r="T42" s="92">
        <v>9.3699999999999992</v>
      </c>
      <c r="U42" s="91">
        <f>($AI$6*$AI$7)/T42</f>
        <v>8.3351120597652084</v>
      </c>
      <c r="V42" s="94">
        <f>K42+M42+O42+Q42+S42+U42</f>
        <v>67.186512164969031</v>
      </c>
      <c r="W42" s="95">
        <f>V42/100</f>
        <v>0.67186512164969026</v>
      </c>
      <c r="X42" s="104"/>
      <c r="Y42" s="104"/>
      <c r="Z42" s="104"/>
      <c r="AA42" s="104"/>
      <c r="AB42" s="104"/>
      <c r="AC42" s="104"/>
    </row>
    <row r="43" spans="1:29" ht="22.5">
      <c r="A43" s="84">
        <v>37</v>
      </c>
      <c r="B43" s="132" t="s">
        <v>382</v>
      </c>
      <c r="C43" s="132" t="s">
        <v>468</v>
      </c>
      <c r="D43" s="132" t="s">
        <v>467</v>
      </c>
      <c r="E43" s="127">
        <v>39310</v>
      </c>
      <c r="F43" s="128" t="s">
        <v>192</v>
      </c>
      <c r="G43" s="129"/>
      <c r="H43" s="102" t="s">
        <v>58</v>
      </c>
      <c r="I43" s="102" t="s">
        <v>45</v>
      </c>
      <c r="J43" s="116">
        <v>23</v>
      </c>
      <c r="K43" s="89">
        <f>$Y$6*J43/$Y$7</f>
        <v>12.777777777777779</v>
      </c>
      <c r="L43" s="100">
        <v>5</v>
      </c>
      <c r="M43" s="91">
        <f>$AA$6*L43/$AA$7</f>
        <v>15</v>
      </c>
      <c r="N43" s="92">
        <v>54.29</v>
      </c>
      <c r="O43" s="91">
        <f>($AC$6*$AC$7)/N43</f>
        <v>14.702523484988026</v>
      </c>
      <c r="P43" s="93">
        <v>18</v>
      </c>
      <c r="Q43" s="91">
        <f>$AE$6*P43/$AE$7</f>
        <v>5.806451612903226</v>
      </c>
      <c r="R43" s="90">
        <v>162</v>
      </c>
      <c r="S43" s="91">
        <f>$AG$6*R43/$AG$7</f>
        <v>7.9802955665024626</v>
      </c>
      <c r="T43" s="92">
        <v>8.83</v>
      </c>
      <c r="U43" s="91">
        <f>($AI$6*$AI$7)/T43</f>
        <v>8.8448471121177796</v>
      </c>
      <c r="V43" s="94">
        <f>K43+M43+O43+Q43+S43+U43</f>
        <v>65.111895554289276</v>
      </c>
      <c r="W43" s="95">
        <f>V43/100</f>
        <v>0.65111895554289279</v>
      </c>
      <c r="X43" s="104"/>
      <c r="Y43" s="104"/>
      <c r="Z43" s="104"/>
      <c r="AA43" s="104"/>
      <c r="AB43" s="104"/>
      <c r="AC43" s="104"/>
    </row>
    <row r="44" spans="1:29" ht="22.5">
      <c r="A44" s="84">
        <v>38</v>
      </c>
      <c r="B44" s="132" t="s">
        <v>525</v>
      </c>
      <c r="C44" s="132" t="s">
        <v>524</v>
      </c>
      <c r="D44" s="132" t="s">
        <v>521</v>
      </c>
      <c r="E44" s="127">
        <v>39466</v>
      </c>
      <c r="F44" s="128" t="s">
        <v>192</v>
      </c>
      <c r="G44" s="131"/>
      <c r="H44" s="101" t="s">
        <v>63</v>
      </c>
      <c r="I44" s="101" t="s">
        <v>50</v>
      </c>
      <c r="J44" s="113">
        <v>16</v>
      </c>
      <c r="K44" s="89">
        <f>$Y$6*J44/$Y$7</f>
        <v>8.8888888888888893</v>
      </c>
      <c r="L44" s="100">
        <v>5.8</v>
      </c>
      <c r="M44" s="91">
        <f>$AA$6*L44/$AA$7</f>
        <v>17.399999999999999</v>
      </c>
      <c r="N44" s="92">
        <v>65.77</v>
      </c>
      <c r="O44" s="91">
        <f>($AC$6*$AC$7)/N44</f>
        <v>12.13623232476813</v>
      </c>
      <c r="P44" s="93">
        <v>21</v>
      </c>
      <c r="Q44" s="91">
        <f>$AE$6*P44/$AE$7</f>
        <v>6.774193548387097</v>
      </c>
      <c r="R44" s="90">
        <v>178</v>
      </c>
      <c r="S44" s="91">
        <f>$AG$6*R44/$AG$7</f>
        <v>8.7684729064039413</v>
      </c>
      <c r="T44" s="92">
        <v>8.1999999999999993</v>
      </c>
      <c r="U44" s="91">
        <f>($AI$6*$AI$7)/T44</f>
        <v>9.5243902439024399</v>
      </c>
      <c r="V44" s="94">
        <f>K44+M44+O44+Q44+S44+U44</f>
        <v>63.492177912350499</v>
      </c>
      <c r="W44" s="95">
        <f>V44/100</f>
        <v>0.634921779123505</v>
      </c>
      <c r="X44" s="104"/>
      <c r="Y44" s="104"/>
      <c r="Z44" s="104"/>
      <c r="AA44" s="104"/>
      <c r="AB44" s="104"/>
      <c r="AC44" s="104"/>
    </row>
    <row r="45" spans="1:29" ht="22.5">
      <c r="A45" s="84">
        <v>39</v>
      </c>
      <c r="B45" s="132" t="s">
        <v>523</v>
      </c>
      <c r="C45" s="132" t="s">
        <v>368</v>
      </c>
      <c r="D45" s="132" t="s">
        <v>320</v>
      </c>
      <c r="E45" s="127">
        <v>39334</v>
      </c>
      <c r="F45" s="128" t="s">
        <v>192</v>
      </c>
      <c r="G45" s="131"/>
      <c r="H45" s="101" t="s">
        <v>63</v>
      </c>
      <c r="I45" s="101" t="s">
        <v>50</v>
      </c>
      <c r="J45" s="113">
        <v>23</v>
      </c>
      <c r="K45" s="89">
        <f>$Y$6*J45/$Y$7</f>
        <v>12.777777777777779</v>
      </c>
      <c r="L45" s="100">
        <v>4.3</v>
      </c>
      <c r="M45" s="91">
        <f>$AA$6*L45/$AA$7</f>
        <v>12.9</v>
      </c>
      <c r="N45" s="92">
        <v>69.22</v>
      </c>
      <c r="O45" s="91">
        <f>($AC$6*$AC$7)/N45</f>
        <v>11.531349321005489</v>
      </c>
      <c r="P45" s="93">
        <v>20</v>
      </c>
      <c r="Q45" s="91">
        <f>$AE$6*P45/$AE$7</f>
        <v>6.4516129032258061</v>
      </c>
      <c r="R45" s="90">
        <v>187</v>
      </c>
      <c r="S45" s="91">
        <f>$AG$6*R45/$AG$7</f>
        <v>9.2118226600985214</v>
      </c>
      <c r="T45" s="92">
        <v>7.81</v>
      </c>
      <c r="U45" s="91">
        <f>($AI$6*$AI$7)/T45</f>
        <v>10</v>
      </c>
      <c r="V45" s="94">
        <f>K45+M45+O45+Q45+S45+U45</f>
        <v>62.872562662107597</v>
      </c>
      <c r="W45" s="95">
        <f>V45/100</f>
        <v>0.62872562662107601</v>
      </c>
      <c r="X45" s="104"/>
      <c r="Y45" s="104"/>
      <c r="Z45" s="104"/>
      <c r="AA45" s="104"/>
      <c r="AB45" s="104"/>
      <c r="AC45" s="104"/>
    </row>
    <row r="46" spans="1:29" ht="22.5">
      <c r="A46" s="84">
        <v>40</v>
      </c>
      <c r="B46" s="132" t="s">
        <v>453</v>
      </c>
      <c r="C46" s="132" t="s">
        <v>452</v>
      </c>
      <c r="D46" s="132" t="s">
        <v>340</v>
      </c>
      <c r="E46" s="127">
        <v>39310</v>
      </c>
      <c r="F46" s="128" t="s">
        <v>192</v>
      </c>
      <c r="G46" s="134"/>
      <c r="H46" s="102" t="s">
        <v>60</v>
      </c>
      <c r="I46" s="102" t="s">
        <v>48</v>
      </c>
      <c r="J46" s="116">
        <v>24</v>
      </c>
      <c r="K46" s="89">
        <f>$Y$6*J46/$Y$7</f>
        <v>13.333333333333334</v>
      </c>
      <c r="L46" s="100">
        <v>3.3</v>
      </c>
      <c r="M46" s="91">
        <f>$AA$6*L46/$AA$7</f>
        <v>9.9</v>
      </c>
      <c r="N46" s="92">
        <v>61.68</v>
      </c>
      <c r="O46" s="91">
        <f>($AC$6*$AC$7)/N46</f>
        <v>12.940985732814525</v>
      </c>
      <c r="P46" s="93">
        <v>24</v>
      </c>
      <c r="Q46" s="91">
        <f>$AE$6*P46/$AE$7</f>
        <v>7.741935483870968</v>
      </c>
      <c r="R46" s="90">
        <v>157</v>
      </c>
      <c r="S46" s="91">
        <f>$AG$6*R46/$AG$7</f>
        <v>7.7339901477832509</v>
      </c>
      <c r="T46" s="92">
        <v>9.17</v>
      </c>
      <c r="U46" s="91">
        <f>($AI$6*$AI$7)/T46</f>
        <v>8.51690294438386</v>
      </c>
      <c r="V46" s="94">
        <f>K46+M46+O46+Q46+S46+U46</f>
        <v>60.167147642185938</v>
      </c>
      <c r="W46" s="95">
        <f>V46/100</f>
        <v>0.60167147642185936</v>
      </c>
      <c r="X46" s="104"/>
      <c r="Y46" s="104"/>
      <c r="Z46" s="104"/>
      <c r="AA46" s="104"/>
      <c r="AB46" s="104"/>
      <c r="AC46" s="104"/>
    </row>
    <row r="47" spans="1:29" ht="39.950000000000003" customHeight="1">
      <c r="A47" s="84">
        <v>41</v>
      </c>
      <c r="B47" s="132" t="s">
        <v>440</v>
      </c>
      <c r="C47" s="126" t="s">
        <v>396</v>
      </c>
      <c r="D47" s="126" t="s">
        <v>116</v>
      </c>
      <c r="E47" s="127">
        <v>39656</v>
      </c>
      <c r="F47" s="128" t="s">
        <v>192</v>
      </c>
      <c r="G47" s="134"/>
      <c r="H47" s="101" t="s">
        <v>98</v>
      </c>
      <c r="I47" s="101" t="s">
        <v>104</v>
      </c>
      <c r="J47" s="117">
        <v>34</v>
      </c>
      <c r="K47" s="89">
        <f>$Y$6*J47/$Y$7</f>
        <v>18.888888888888889</v>
      </c>
      <c r="L47" s="90">
        <v>0</v>
      </c>
      <c r="M47" s="91">
        <f>$AA$6*L47/$AA$7</f>
        <v>0</v>
      </c>
      <c r="N47" s="92">
        <v>50.78</v>
      </c>
      <c r="O47" s="91">
        <f>($AC$6*$AC$7)/N47</f>
        <v>15.718786923985819</v>
      </c>
      <c r="P47" s="93">
        <v>19</v>
      </c>
      <c r="Q47" s="91">
        <f>$AE$6*P47/$AE$7</f>
        <v>6.129032258064516</v>
      </c>
      <c r="R47" s="90">
        <v>193</v>
      </c>
      <c r="S47" s="91">
        <f>$AG$6*R47/$AG$7</f>
        <v>9.5073891625615765</v>
      </c>
      <c r="T47" s="92">
        <v>8.09</v>
      </c>
      <c r="U47" s="91">
        <f>($AI$6*$AI$7)/T47</f>
        <v>9.653893695920889</v>
      </c>
      <c r="V47" s="94">
        <f>K47+M47+O47+Q47+S47+U47</f>
        <v>59.897990929421695</v>
      </c>
      <c r="W47" s="95">
        <f>V47/100</f>
        <v>0.59897990929421696</v>
      </c>
      <c r="X47" s="104"/>
      <c r="Y47" s="104"/>
      <c r="Z47" s="104"/>
      <c r="AA47" s="104"/>
      <c r="AB47" s="104"/>
      <c r="AC47" s="104"/>
    </row>
    <row r="48" spans="1:29" ht="22.5">
      <c r="A48" s="84">
        <v>42</v>
      </c>
      <c r="B48" s="132" t="s">
        <v>482</v>
      </c>
      <c r="C48" s="132" t="s">
        <v>481</v>
      </c>
      <c r="D48" s="132" t="s">
        <v>480</v>
      </c>
      <c r="E48" s="127">
        <v>39301</v>
      </c>
      <c r="F48" s="128" t="s">
        <v>192</v>
      </c>
      <c r="G48" s="131"/>
      <c r="H48" s="102" t="s">
        <v>75</v>
      </c>
      <c r="I48" s="102" t="s">
        <v>479</v>
      </c>
      <c r="J48" s="112">
        <v>21</v>
      </c>
      <c r="K48" s="89">
        <f>$Y$6*J48/$Y$7</f>
        <v>11.666666666666666</v>
      </c>
      <c r="L48" s="90">
        <v>4</v>
      </c>
      <c r="M48" s="91">
        <f>$AA$6*L48/$AA$7</f>
        <v>12</v>
      </c>
      <c r="N48" s="92">
        <v>74.400000000000006</v>
      </c>
      <c r="O48" s="91">
        <f>($AC$6*$AC$7)/N48</f>
        <v>10.728494623655912</v>
      </c>
      <c r="P48" s="93">
        <v>19</v>
      </c>
      <c r="Q48" s="91">
        <f>$AE$6*P48/$AE$7</f>
        <v>6.129032258064516</v>
      </c>
      <c r="R48" s="90">
        <v>167</v>
      </c>
      <c r="S48" s="91">
        <f>$AG$6*R48/$AG$7</f>
        <v>8.2266009852216744</v>
      </c>
      <c r="T48" s="92">
        <v>9.82</v>
      </c>
      <c r="U48" s="91">
        <f>($AI$6*$AI$7)/T48</f>
        <v>7.9531568228105902</v>
      </c>
      <c r="V48" s="94">
        <f>K48+M48+O48+Q48+S48+U48</f>
        <v>56.703951356419353</v>
      </c>
      <c r="W48" s="95">
        <f>V48/100</f>
        <v>0.56703951356419358</v>
      </c>
      <c r="X48" s="104"/>
      <c r="Y48" s="104"/>
      <c r="Z48" s="104"/>
      <c r="AA48" s="104"/>
      <c r="AB48" s="104"/>
      <c r="AC48" s="104"/>
    </row>
    <row r="49" spans="1:29" ht="22.5">
      <c r="A49" s="84">
        <v>43</v>
      </c>
      <c r="B49" s="126" t="s">
        <v>443</v>
      </c>
      <c r="C49" s="126" t="s">
        <v>489</v>
      </c>
      <c r="D49" s="126" t="s">
        <v>488</v>
      </c>
      <c r="E49" s="130">
        <v>39251</v>
      </c>
      <c r="F49" s="128" t="s">
        <v>192</v>
      </c>
      <c r="G49" s="129"/>
      <c r="H49" s="98" t="s">
        <v>74</v>
      </c>
      <c r="I49" s="98" t="s">
        <v>487</v>
      </c>
      <c r="J49" s="114">
        <v>17</v>
      </c>
      <c r="K49" s="89">
        <f>$Y$6*J49/$Y$7</f>
        <v>9.4444444444444446</v>
      </c>
      <c r="L49" s="90">
        <v>4.7</v>
      </c>
      <c r="M49" s="91">
        <f>$AA$6*L49/$AA$7</f>
        <v>14.1</v>
      </c>
      <c r="N49" s="92">
        <v>71.510000000000005</v>
      </c>
      <c r="O49" s="91">
        <f>($AC$6*$AC$7)/N49</f>
        <v>11.162075234232972</v>
      </c>
      <c r="P49" s="93">
        <v>16</v>
      </c>
      <c r="Q49" s="91">
        <f>$AE$6*P49/$AE$7</f>
        <v>5.161290322580645</v>
      </c>
      <c r="R49" s="90">
        <v>160</v>
      </c>
      <c r="S49" s="91">
        <f>$AG$6*R49/$AG$7</f>
        <v>7.8817733990147785</v>
      </c>
      <c r="T49" s="92">
        <v>9.49</v>
      </c>
      <c r="U49" s="91">
        <f>($AI$6*$AI$7)/T49</f>
        <v>8.2297154899894611</v>
      </c>
      <c r="V49" s="94">
        <f>K49+M49+O49+Q49+S49+U49</f>
        <v>55.979298890262299</v>
      </c>
      <c r="W49" s="95">
        <f>V49/100</f>
        <v>0.55979298890262297</v>
      </c>
      <c r="X49" s="104"/>
      <c r="Y49" s="104"/>
      <c r="Z49" s="104"/>
      <c r="AA49" s="104"/>
      <c r="AB49" s="104"/>
      <c r="AC49" s="104"/>
    </row>
    <row r="50" spans="1:29" ht="22.5">
      <c r="A50" s="84">
        <v>44</v>
      </c>
      <c r="B50" s="132" t="s">
        <v>519</v>
      </c>
      <c r="C50" s="132" t="s">
        <v>518</v>
      </c>
      <c r="D50" s="132" t="s">
        <v>383</v>
      </c>
      <c r="E50" s="132" t="s">
        <v>517</v>
      </c>
      <c r="F50" s="128" t="s">
        <v>192</v>
      </c>
      <c r="G50" s="131"/>
      <c r="H50" s="102" t="s">
        <v>516</v>
      </c>
      <c r="I50" s="102" t="s">
        <v>31</v>
      </c>
      <c r="J50" s="113">
        <v>36</v>
      </c>
      <c r="K50" s="89">
        <f>$Y$6*J50/$Y$7</f>
        <v>20</v>
      </c>
      <c r="L50" s="100">
        <v>0</v>
      </c>
      <c r="M50" s="91">
        <f>$AA$6*L50/$AA$7</f>
        <v>0</v>
      </c>
      <c r="N50" s="92">
        <v>77.78</v>
      </c>
      <c r="O50" s="91">
        <f>($AC$6*$AC$7)/N50</f>
        <v>10.262278220622267</v>
      </c>
      <c r="P50" s="93">
        <v>20</v>
      </c>
      <c r="Q50" s="91">
        <f>$AE$6*P50/$AE$7</f>
        <v>6.4516129032258061</v>
      </c>
      <c r="R50" s="90">
        <v>187</v>
      </c>
      <c r="S50" s="91">
        <f>$AG$6*R50/$AG$7</f>
        <v>9.2118226600985214</v>
      </c>
      <c r="T50" s="92">
        <v>9.02</v>
      </c>
      <c r="U50" s="91">
        <f>($AI$6*$AI$7)/T50</f>
        <v>8.6585365853658534</v>
      </c>
      <c r="V50" s="94">
        <f>K50+M50+O50+Q50+S50+U50</f>
        <v>54.584250369312443</v>
      </c>
      <c r="W50" s="95">
        <f>V50/100</f>
        <v>0.54584250369312448</v>
      </c>
      <c r="X50" s="104"/>
      <c r="Y50" s="104"/>
    </row>
    <row r="51" spans="1:29">
      <c r="X51" s="104"/>
      <c r="Y51" s="104"/>
    </row>
    <row r="53" spans="1:29" ht="22.5">
      <c r="B53" s="105" t="s">
        <v>109</v>
      </c>
      <c r="C53" s="105"/>
      <c r="D53" s="105"/>
      <c r="E53" s="105"/>
      <c r="F53" s="105"/>
      <c r="G53" s="105"/>
      <c r="H53" s="106" t="s">
        <v>106</v>
      </c>
    </row>
    <row r="54" spans="1:29">
      <c r="B54" s="107" t="s">
        <v>110</v>
      </c>
      <c r="C54" s="107"/>
      <c r="D54" s="107"/>
      <c r="E54" s="107"/>
      <c r="F54" s="107"/>
      <c r="G54" s="107"/>
      <c r="H54" s="107" t="s">
        <v>15</v>
      </c>
    </row>
    <row r="55" spans="1:29">
      <c r="B55" s="107"/>
      <c r="C55" s="107"/>
      <c r="D55" s="107"/>
      <c r="E55" s="107"/>
      <c r="F55" s="107"/>
      <c r="G55" s="107"/>
      <c r="H55" s="108" t="s">
        <v>107</v>
      </c>
    </row>
    <row r="56" spans="1:29">
      <c r="B56" s="107"/>
      <c r="C56" s="107"/>
      <c r="D56" s="107"/>
      <c r="E56" s="107"/>
      <c r="F56" s="107"/>
      <c r="G56" s="107"/>
      <c r="H56" s="108" t="s">
        <v>16</v>
      </c>
    </row>
    <row r="57" spans="1:29">
      <c r="B57" s="107"/>
      <c r="C57" s="107"/>
      <c r="D57" s="107"/>
      <c r="E57" s="107"/>
      <c r="F57" s="107"/>
      <c r="G57" s="107"/>
      <c r="H57" s="108" t="s">
        <v>14</v>
      </c>
    </row>
    <row r="58" spans="1:29">
      <c r="B58" s="107"/>
      <c r="C58" s="107"/>
      <c r="D58" s="107"/>
      <c r="E58" s="107"/>
      <c r="F58" s="107"/>
      <c r="G58" s="107"/>
      <c r="H58" s="108" t="s">
        <v>108</v>
      </c>
    </row>
    <row r="59" spans="1:29">
      <c r="B59" s="107"/>
      <c r="C59" s="107"/>
      <c r="D59" s="107"/>
      <c r="E59" s="107"/>
      <c r="F59" s="107"/>
      <c r="G59" s="107"/>
      <c r="H59" s="108" t="s">
        <v>17</v>
      </c>
    </row>
  </sheetData>
  <autoFilter ref="A5:W50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sortState ref="A8:W50">
      <sortCondition descending="1" ref="W5:W50"/>
    </sortState>
  </autoFilter>
  <sortState ref="A7:W50">
    <sortCondition descending="1" ref="V7:V50"/>
  </sortState>
  <mergeCells count="26">
    <mergeCell ref="P5:Q5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M5"/>
    <mergeCell ref="N5:O5"/>
    <mergeCell ref="AB5:AC5"/>
    <mergeCell ref="AD5:AE5"/>
    <mergeCell ref="AF5:AG5"/>
    <mergeCell ref="AH5:AI5"/>
    <mergeCell ref="R5:S5"/>
    <mergeCell ref="T5:U5"/>
    <mergeCell ref="V5:V6"/>
    <mergeCell ref="W5:W6"/>
    <mergeCell ref="X5:Y5"/>
    <mergeCell ref="Z5:AA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47"/>
  <sheetViews>
    <sheetView topLeftCell="A10" zoomScale="80" zoomScaleNormal="80" workbookViewId="0">
      <selection activeCell="H14" sqref="H14"/>
    </sheetView>
  </sheetViews>
  <sheetFormatPr defaultRowHeight="12.75"/>
  <cols>
    <col min="1" max="1" width="4.85546875" style="2" customWidth="1"/>
    <col min="2" max="2" width="15.7109375" style="39" customWidth="1"/>
    <col min="3" max="3" width="9.42578125" style="39" bestFit="1" customWidth="1"/>
    <col min="4" max="4" width="14.7109375" style="39" customWidth="1"/>
    <col min="5" max="5" width="10.85546875" style="39" customWidth="1"/>
    <col min="6" max="6" width="8.7109375" style="39" bestFit="1" customWidth="1"/>
    <col min="7" max="7" width="11.7109375" style="39" customWidth="1"/>
    <col min="8" max="8" width="35.28515625" style="39" customWidth="1"/>
    <col min="9" max="9" width="22" style="39" customWidth="1"/>
    <col min="10" max="10" width="1.7109375" style="2" hidden="1" customWidth="1"/>
    <col min="11" max="11" width="9.28515625" style="2" customWidth="1"/>
    <col min="12" max="12" width="8.42578125" style="2" customWidth="1"/>
    <col min="13" max="13" width="8.7109375" style="2" customWidth="1"/>
    <col min="14" max="14" width="8.85546875" style="2" customWidth="1"/>
    <col min="15" max="19" width="10" style="2" customWidth="1"/>
    <col min="20" max="20" width="10.85546875" style="2" customWidth="1"/>
    <col min="21" max="21" width="10" style="2" customWidth="1"/>
    <col min="22" max="22" width="9.85546875" style="2" customWidth="1"/>
    <col min="23" max="23" width="11.42578125" style="2" customWidth="1"/>
    <col min="24" max="24" width="9.140625" style="2"/>
    <col min="25" max="25" width="9.85546875" style="2" bestFit="1" customWidth="1"/>
    <col min="26" max="26" width="9.140625" style="2"/>
    <col min="27" max="27" width="9.85546875" style="2" bestFit="1" customWidth="1"/>
    <col min="28" max="28" width="9.140625" style="2"/>
    <col min="29" max="29" width="9.85546875" style="2" bestFit="1" customWidth="1"/>
    <col min="30" max="16384" width="9.140625" style="2"/>
  </cols>
  <sheetData>
    <row r="1" spans="1:35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X1" s="16"/>
      <c r="Y1" s="16"/>
      <c r="Z1" s="16"/>
      <c r="AA1" s="16"/>
      <c r="AB1" s="16"/>
      <c r="AC1" s="16"/>
    </row>
    <row r="2" spans="1:35">
      <c r="A2" s="150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X2" s="16"/>
      <c r="Y2" s="16"/>
      <c r="Z2" s="16"/>
      <c r="AA2" s="16"/>
      <c r="AB2" s="16"/>
      <c r="AC2" s="16"/>
    </row>
    <row r="3" spans="1:35">
      <c r="A3" s="150" t="s">
        <v>26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X3" s="16"/>
      <c r="Y3" s="16"/>
      <c r="Z3" s="16"/>
      <c r="AA3" s="16"/>
      <c r="AB3" s="16"/>
      <c r="AC3" s="16"/>
    </row>
    <row r="4" spans="1:35">
      <c r="A4" s="19"/>
      <c r="J4" s="19"/>
      <c r="K4" s="19"/>
      <c r="L4" s="19"/>
      <c r="X4" s="16"/>
      <c r="Y4" s="16"/>
      <c r="Z4" s="16"/>
      <c r="AA4" s="16"/>
      <c r="AB4" s="16"/>
      <c r="AC4" s="16"/>
    </row>
    <row r="5" spans="1:35" ht="41.25" customHeight="1">
      <c r="A5" s="151" t="s">
        <v>0</v>
      </c>
      <c r="B5" s="153" t="s">
        <v>111</v>
      </c>
      <c r="C5" s="153" t="s">
        <v>112</v>
      </c>
      <c r="D5" s="153" t="s">
        <v>113</v>
      </c>
      <c r="E5" s="153" t="s">
        <v>1</v>
      </c>
      <c r="F5" s="153" t="s">
        <v>190</v>
      </c>
      <c r="G5" s="153" t="s">
        <v>191</v>
      </c>
      <c r="H5" s="153" t="s">
        <v>2</v>
      </c>
      <c r="I5" s="153" t="s">
        <v>3</v>
      </c>
      <c r="J5" s="155" t="s">
        <v>9</v>
      </c>
      <c r="K5" s="156"/>
      <c r="L5" s="155" t="s">
        <v>18</v>
      </c>
      <c r="M5" s="156"/>
      <c r="N5" s="155" t="s">
        <v>19</v>
      </c>
      <c r="O5" s="156"/>
      <c r="P5" s="158" t="s">
        <v>20</v>
      </c>
      <c r="Q5" s="159"/>
      <c r="R5" s="158" t="s">
        <v>21</v>
      </c>
      <c r="S5" s="159"/>
      <c r="T5" s="158" t="s">
        <v>22</v>
      </c>
      <c r="U5" s="159"/>
      <c r="V5" s="160" t="s">
        <v>5</v>
      </c>
      <c r="W5" s="162" t="s">
        <v>6</v>
      </c>
      <c r="X5" s="163" t="s">
        <v>12</v>
      </c>
      <c r="Y5" s="163"/>
      <c r="Z5" s="163" t="s">
        <v>11</v>
      </c>
      <c r="AA5" s="163"/>
      <c r="AB5" s="163" t="s">
        <v>10</v>
      </c>
      <c r="AC5" s="163"/>
      <c r="AD5" s="157" t="s">
        <v>23</v>
      </c>
      <c r="AE5" s="157"/>
      <c r="AF5" s="157" t="s">
        <v>24</v>
      </c>
      <c r="AG5" s="157"/>
      <c r="AH5" s="157" t="s">
        <v>25</v>
      </c>
      <c r="AI5" s="157"/>
    </row>
    <row r="6" spans="1:35" ht="23.25" customHeight="1">
      <c r="A6" s="152"/>
      <c r="B6" s="154"/>
      <c r="C6" s="154"/>
      <c r="D6" s="154"/>
      <c r="E6" s="154"/>
      <c r="F6" s="154"/>
      <c r="G6" s="154"/>
      <c r="H6" s="154"/>
      <c r="I6" s="154"/>
      <c r="J6" s="118" t="s">
        <v>8</v>
      </c>
      <c r="K6" s="6" t="s">
        <v>7</v>
      </c>
      <c r="L6" s="7" t="s">
        <v>8</v>
      </c>
      <c r="M6" s="6" t="s">
        <v>7</v>
      </c>
      <c r="N6" s="3" t="s">
        <v>8</v>
      </c>
      <c r="O6" s="6" t="s">
        <v>7</v>
      </c>
      <c r="P6" s="3" t="s">
        <v>8</v>
      </c>
      <c r="Q6" s="6" t="s">
        <v>7</v>
      </c>
      <c r="R6" s="3" t="s">
        <v>8</v>
      </c>
      <c r="S6" s="6" t="s">
        <v>7</v>
      </c>
      <c r="T6" s="3" t="s">
        <v>8</v>
      </c>
      <c r="U6" s="6" t="s">
        <v>7</v>
      </c>
      <c r="V6" s="161"/>
      <c r="W6" s="162"/>
      <c r="X6" s="18" t="s">
        <v>13</v>
      </c>
      <c r="Y6" s="18">
        <v>20</v>
      </c>
      <c r="Z6" s="18"/>
      <c r="AA6" s="18">
        <v>30</v>
      </c>
      <c r="AB6" s="18"/>
      <c r="AC6" s="18">
        <v>20</v>
      </c>
      <c r="AE6" s="2">
        <v>10</v>
      </c>
      <c r="AG6" s="2">
        <v>10</v>
      </c>
      <c r="AI6" s="2">
        <v>10</v>
      </c>
    </row>
    <row r="7" spans="1:35" ht="39.950000000000003" customHeight="1">
      <c r="A7" s="189">
        <v>1</v>
      </c>
      <c r="B7" s="190" t="s">
        <v>157</v>
      </c>
      <c r="C7" s="190" t="s">
        <v>147</v>
      </c>
      <c r="D7" s="190" t="s">
        <v>193</v>
      </c>
      <c r="E7" s="200">
        <v>39011</v>
      </c>
      <c r="F7" s="192" t="s">
        <v>192</v>
      </c>
      <c r="G7" s="200" t="s">
        <v>545</v>
      </c>
      <c r="H7" s="193" t="s">
        <v>546</v>
      </c>
      <c r="I7" s="201" t="s">
        <v>85</v>
      </c>
      <c r="J7" s="202">
        <v>41.5</v>
      </c>
      <c r="K7" s="195">
        <f>$Y$6*J7/$Y$7</f>
        <v>20</v>
      </c>
      <c r="L7" s="196">
        <v>14.5</v>
      </c>
      <c r="M7" s="196">
        <f>$AA$6*L7/$AA$7</f>
        <v>29.391891891891891</v>
      </c>
      <c r="N7" s="197">
        <v>52.59</v>
      </c>
      <c r="O7" s="196">
        <f>($AC$6*$AC$7)/N7</f>
        <v>12.546111428028142</v>
      </c>
      <c r="P7" s="198">
        <v>29</v>
      </c>
      <c r="Q7" s="196">
        <f>$AE$6*P7/$AE$7</f>
        <v>9.6666666666666661</v>
      </c>
      <c r="R7" s="196">
        <v>174</v>
      </c>
      <c r="S7" s="196">
        <f>$AG$6*R7/$AG$7</f>
        <v>9.0155440414507773</v>
      </c>
      <c r="T7" s="197">
        <v>9.15</v>
      </c>
      <c r="U7" s="196">
        <f>($AI$6*$AI$7)/T7</f>
        <v>8.7540983606557372</v>
      </c>
      <c r="V7" s="196">
        <f>K7+M7+O7+Q7+S7+U7</f>
        <v>89.374312388693212</v>
      </c>
      <c r="W7" s="199">
        <f>V7/100</f>
        <v>0.89374312388693211</v>
      </c>
      <c r="X7" s="18"/>
      <c r="Y7" s="18">
        <f>LARGE(J7:J38,1)</f>
        <v>41.5</v>
      </c>
      <c r="Z7" s="18"/>
      <c r="AA7" s="18">
        <f>LARGE(L7:L38,1)</f>
        <v>14.8</v>
      </c>
      <c r="AB7" s="18"/>
      <c r="AC7" s="18">
        <f>SMALL(N7:N38,1)</f>
        <v>32.99</v>
      </c>
      <c r="AE7" s="18">
        <f>LARGE(P7:P38,1)</f>
        <v>30</v>
      </c>
      <c r="AG7" s="18">
        <f>LARGE(R7:R38,1)</f>
        <v>193</v>
      </c>
      <c r="AI7" s="18">
        <f>SMALL(T7:T38,1)</f>
        <v>8.01</v>
      </c>
    </row>
    <row r="8" spans="1:35" ht="39.950000000000003" customHeight="1">
      <c r="A8" s="189">
        <v>2</v>
      </c>
      <c r="B8" s="190" t="s">
        <v>194</v>
      </c>
      <c r="C8" s="190" t="s">
        <v>195</v>
      </c>
      <c r="D8" s="190" t="s">
        <v>196</v>
      </c>
      <c r="E8" s="203">
        <v>38936</v>
      </c>
      <c r="F8" s="192" t="s">
        <v>192</v>
      </c>
      <c r="G8" s="193" t="s">
        <v>544</v>
      </c>
      <c r="H8" s="193" t="s">
        <v>546</v>
      </c>
      <c r="I8" s="204" t="s">
        <v>85</v>
      </c>
      <c r="J8" s="202">
        <v>33</v>
      </c>
      <c r="K8" s="195">
        <f>$Y$6*J8/$Y$7</f>
        <v>15.903614457831326</v>
      </c>
      <c r="L8" s="205">
        <v>13</v>
      </c>
      <c r="M8" s="196">
        <f>$AA$6*L8/$AA$7</f>
        <v>26.351351351351351</v>
      </c>
      <c r="N8" s="197">
        <v>33.42</v>
      </c>
      <c r="O8" s="196">
        <f>($AC$6*$AC$7)/N8</f>
        <v>19.74266906044285</v>
      </c>
      <c r="P8" s="198">
        <v>24</v>
      </c>
      <c r="Q8" s="196">
        <f>$AE$6*P8/$AE$7</f>
        <v>8</v>
      </c>
      <c r="R8" s="196">
        <v>190</v>
      </c>
      <c r="S8" s="196">
        <f>$AG$6*R8/$AG$7</f>
        <v>9.8445595854922274</v>
      </c>
      <c r="T8" s="197">
        <v>8.64</v>
      </c>
      <c r="U8" s="196">
        <f>($AI$6*$AI$7)/T8</f>
        <v>9.2708333333333321</v>
      </c>
      <c r="V8" s="196">
        <f>K8+M8+O8+Q8+S8+U8</f>
        <v>89.113027788451078</v>
      </c>
      <c r="W8" s="199">
        <f>V8/100</f>
        <v>0.89113027788451082</v>
      </c>
      <c r="X8" s="18"/>
      <c r="Y8" s="18"/>
      <c r="Z8" s="18"/>
      <c r="AA8" s="18"/>
      <c r="AB8" s="18"/>
      <c r="AC8" s="18"/>
    </row>
    <row r="9" spans="1:35" ht="39.950000000000003" customHeight="1">
      <c r="A9" s="189">
        <v>3</v>
      </c>
      <c r="B9" s="190" t="s">
        <v>197</v>
      </c>
      <c r="C9" s="190" t="s">
        <v>144</v>
      </c>
      <c r="D9" s="190" t="s">
        <v>198</v>
      </c>
      <c r="E9" s="193" t="s">
        <v>68</v>
      </c>
      <c r="F9" s="192" t="s">
        <v>192</v>
      </c>
      <c r="G9" s="193" t="s">
        <v>544</v>
      </c>
      <c r="H9" s="193" t="s">
        <v>69</v>
      </c>
      <c r="I9" s="193" t="s">
        <v>80</v>
      </c>
      <c r="J9" s="194">
        <v>22.5</v>
      </c>
      <c r="K9" s="195">
        <f>$Y$6*J9/$Y$7</f>
        <v>10.843373493975903</v>
      </c>
      <c r="L9" s="196">
        <v>14.8</v>
      </c>
      <c r="M9" s="196">
        <f>$AA$6*L9/$AA$7</f>
        <v>30</v>
      </c>
      <c r="N9" s="197">
        <v>37.14</v>
      </c>
      <c r="O9" s="196">
        <f>($AC$6*$AC$7)/N9</f>
        <v>17.7652127086699</v>
      </c>
      <c r="P9" s="198">
        <v>24</v>
      </c>
      <c r="Q9" s="196">
        <f>$AE$6*P9/$AE$7</f>
        <v>8</v>
      </c>
      <c r="R9" s="196">
        <v>175</v>
      </c>
      <c r="S9" s="196">
        <f>$AG$6*R9/$AG$7</f>
        <v>9.0673575129533681</v>
      </c>
      <c r="T9" s="197">
        <v>8.9700000000000006</v>
      </c>
      <c r="U9" s="196">
        <f>($AI$6*$AI$7)/T9</f>
        <v>8.9297658862876244</v>
      </c>
      <c r="V9" s="196">
        <f>K9+M9+O9+Q9+S9+U9</f>
        <v>84.605709601886787</v>
      </c>
      <c r="W9" s="199">
        <f>V9/100</f>
        <v>0.84605709601886792</v>
      </c>
      <c r="X9" s="18"/>
      <c r="Y9" s="18"/>
      <c r="Z9" s="18"/>
      <c r="AA9" s="18"/>
      <c r="AB9" s="18"/>
      <c r="AC9" s="18"/>
    </row>
    <row r="10" spans="1:35" ht="39.950000000000003" customHeight="1">
      <c r="A10" s="189">
        <v>4</v>
      </c>
      <c r="B10" s="190" t="s">
        <v>199</v>
      </c>
      <c r="C10" s="190" t="s">
        <v>200</v>
      </c>
      <c r="D10" s="190" t="s">
        <v>201</v>
      </c>
      <c r="E10" s="191">
        <v>38616</v>
      </c>
      <c r="F10" s="192" t="s">
        <v>192</v>
      </c>
      <c r="G10" s="193" t="s">
        <v>544</v>
      </c>
      <c r="H10" s="193" t="s">
        <v>56</v>
      </c>
      <c r="I10" s="193" t="s">
        <v>84</v>
      </c>
      <c r="J10" s="206">
        <v>36</v>
      </c>
      <c r="K10" s="195">
        <f>$Y$6*J10/$Y$7</f>
        <v>17.349397590361445</v>
      </c>
      <c r="L10" s="205">
        <v>12.8</v>
      </c>
      <c r="M10" s="196">
        <f>$AA$6*L10/$AA$7</f>
        <v>25.945945945945944</v>
      </c>
      <c r="N10" s="197">
        <v>56.82</v>
      </c>
      <c r="O10" s="196">
        <f>($AC$6*$AC$7)/N10</f>
        <v>11.6121084125308</v>
      </c>
      <c r="P10" s="198">
        <v>21</v>
      </c>
      <c r="Q10" s="196">
        <f>$AE$6*P10/$AE$7</f>
        <v>7</v>
      </c>
      <c r="R10" s="196">
        <v>180</v>
      </c>
      <c r="S10" s="196">
        <f>$AG$6*R10/$AG$7</f>
        <v>9.3264248704663206</v>
      </c>
      <c r="T10" s="197">
        <v>8.01</v>
      </c>
      <c r="U10" s="196">
        <f>($AI$6*$AI$7)/T10</f>
        <v>10</v>
      </c>
      <c r="V10" s="196">
        <f>K10+M10+O10+Q10+S10+U10</f>
        <v>81.233876819304513</v>
      </c>
      <c r="W10" s="199">
        <f>V10/100</f>
        <v>0.81233876819304518</v>
      </c>
      <c r="X10" s="4"/>
      <c r="Y10" s="4"/>
      <c r="Z10" s="4"/>
      <c r="AA10" s="4"/>
      <c r="AB10" s="4"/>
      <c r="AC10" s="4"/>
    </row>
    <row r="11" spans="1:35" ht="39.950000000000003" customHeight="1">
      <c r="A11" s="189">
        <v>5</v>
      </c>
      <c r="B11" s="190" t="s">
        <v>202</v>
      </c>
      <c r="C11" s="190" t="s">
        <v>152</v>
      </c>
      <c r="D11" s="190" t="s">
        <v>203</v>
      </c>
      <c r="E11" s="191">
        <v>38892</v>
      </c>
      <c r="F11" s="192" t="s">
        <v>192</v>
      </c>
      <c r="G11" s="193" t="s">
        <v>544</v>
      </c>
      <c r="H11" s="207" t="s">
        <v>78</v>
      </c>
      <c r="I11" s="204" t="s">
        <v>54</v>
      </c>
      <c r="J11" s="202">
        <v>13.5</v>
      </c>
      <c r="K11" s="195">
        <f>$Y$6*J11/$Y$7</f>
        <v>6.5060240963855422</v>
      </c>
      <c r="L11" s="196">
        <v>14.5</v>
      </c>
      <c r="M11" s="196">
        <f>$AA$6*L11/$AA$7</f>
        <v>29.391891891891891</v>
      </c>
      <c r="N11" s="197">
        <v>40.090000000000003</v>
      </c>
      <c r="O11" s="196">
        <f>($AC$6*$AC$7)/N11</f>
        <v>16.45796956847094</v>
      </c>
      <c r="P11" s="198">
        <v>30</v>
      </c>
      <c r="Q11" s="196">
        <f>$AE$6*P11/$AE$7</f>
        <v>10</v>
      </c>
      <c r="R11" s="196">
        <v>190</v>
      </c>
      <c r="S11" s="196">
        <f>$AG$6*R11/$AG$7</f>
        <v>9.8445595854922274</v>
      </c>
      <c r="T11" s="197">
        <v>8.9600000000000009</v>
      </c>
      <c r="U11" s="196">
        <f>($AI$6*$AI$7)/T11</f>
        <v>8.9397321428571406</v>
      </c>
      <c r="V11" s="196">
        <f>K11+M11+O11+Q11+S11+U11</f>
        <v>81.140177285097735</v>
      </c>
      <c r="W11" s="199">
        <f>V11/100</f>
        <v>0.81140177285097737</v>
      </c>
      <c r="X11" s="4"/>
      <c r="Y11" s="4"/>
      <c r="Z11" s="4"/>
      <c r="AA11" s="4"/>
      <c r="AB11" s="4"/>
      <c r="AC11" s="4"/>
    </row>
    <row r="12" spans="1:35" ht="39.950000000000003" customHeight="1">
      <c r="A12" s="189">
        <v>6</v>
      </c>
      <c r="B12" s="190" t="s">
        <v>204</v>
      </c>
      <c r="C12" s="190" t="s">
        <v>205</v>
      </c>
      <c r="D12" s="190" t="s">
        <v>206</v>
      </c>
      <c r="E12" s="191">
        <v>39007</v>
      </c>
      <c r="F12" s="192" t="s">
        <v>192</v>
      </c>
      <c r="G12" s="193" t="s">
        <v>544</v>
      </c>
      <c r="H12" s="204" t="s">
        <v>77</v>
      </c>
      <c r="I12" s="193" t="s">
        <v>87</v>
      </c>
      <c r="J12" s="194">
        <v>13.5</v>
      </c>
      <c r="K12" s="195">
        <f>$Y$6*J12/$Y$7</f>
        <v>6.5060240963855422</v>
      </c>
      <c r="L12" s="196">
        <v>13.8</v>
      </c>
      <c r="M12" s="196">
        <f>$AA$6*L12/$AA$7</f>
        <v>27.972972972972972</v>
      </c>
      <c r="N12" s="197">
        <v>40.74</v>
      </c>
      <c r="O12" s="196">
        <f>($AC$6*$AC$7)/N12</f>
        <v>16.195385370643102</v>
      </c>
      <c r="P12" s="198">
        <v>27</v>
      </c>
      <c r="Q12" s="196">
        <f>$AE$6*P12/$AE$7</f>
        <v>9</v>
      </c>
      <c r="R12" s="196">
        <v>190</v>
      </c>
      <c r="S12" s="196">
        <f>$AG$6*R12/$AG$7</f>
        <v>9.8445595854922274</v>
      </c>
      <c r="T12" s="197">
        <v>8.6999999999999993</v>
      </c>
      <c r="U12" s="196">
        <f>($AI$6*$AI$7)/T12</f>
        <v>9.2068965517241388</v>
      </c>
      <c r="V12" s="196">
        <f>K12+M12+O12+Q12+S12+U12</f>
        <v>78.725838577217985</v>
      </c>
      <c r="W12" s="199">
        <f>V12/100</f>
        <v>0.78725838577217988</v>
      </c>
      <c r="X12" s="4"/>
      <c r="Y12" s="4"/>
      <c r="Z12" s="4"/>
      <c r="AA12" s="4"/>
      <c r="AB12" s="4"/>
      <c r="AC12" s="4"/>
    </row>
    <row r="13" spans="1:35" ht="39.950000000000003" customHeight="1">
      <c r="A13" s="189">
        <v>7</v>
      </c>
      <c r="B13" s="190" t="s">
        <v>207</v>
      </c>
      <c r="C13" s="190" t="s">
        <v>173</v>
      </c>
      <c r="D13" s="190" t="s">
        <v>158</v>
      </c>
      <c r="E13" s="191">
        <v>38805</v>
      </c>
      <c r="F13" s="192" t="s">
        <v>192</v>
      </c>
      <c r="G13" s="193" t="s">
        <v>544</v>
      </c>
      <c r="H13" s="193" t="s">
        <v>75</v>
      </c>
      <c r="I13" s="193" t="s">
        <v>42</v>
      </c>
      <c r="J13" s="202">
        <v>15.5</v>
      </c>
      <c r="K13" s="195">
        <f>$Y$6*J13/$Y$7</f>
        <v>7.4698795180722888</v>
      </c>
      <c r="L13" s="196">
        <v>12</v>
      </c>
      <c r="M13" s="196">
        <f>$AA$6*L13/$AA$7</f>
        <v>24.324324324324323</v>
      </c>
      <c r="N13" s="197">
        <v>32.99</v>
      </c>
      <c r="O13" s="196">
        <f>($AC$6*$AC$7)/N13</f>
        <v>20</v>
      </c>
      <c r="P13" s="198">
        <v>23</v>
      </c>
      <c r="Q13" s="196">
        <f>$AE$6*P13/$AE$7</f>
        <v>7.666666666666667</v>
      </c>
      <c r="R13" s="196">
        <v>182</v>
      </c>
      <c r="S13" s="196">
        <f>$AG$6*R13/$AG$7</f>
        <v>9.4300518134715023</v>
      </c>
      <c r="T13" s="197">
        <v>8.65</v>
      </c>
      <c r="U13" s="196">
        <f>($AI$6*$AI$7)/T13</f>
        <v>9.2601156069364148</v>
      </c>
      <c r="V13" s="196">
        <f>K13+M13+O13+Q13+S13+U13</f>
        <v>78.151037929471187</v>
      </c>
      <c r="W13" s="199">
        <f>V13/100</f>
        <v>0.7815103792947119</v>
      </c>
      <c r="X13" s="4"/>
      <c r="Y13" s="4"/>
      <c r="Z13" s="4"/>
      <c r="AA13" s="4"/>
      <c r="AB13" s="4"/>
      <c r="AC13" s="4"/>
    </row>
    <row r="14" spans="1:35" ht="39.950000000000003" customHeight="1">
      <c r="A14" s="189">
        <v>8</v>
      </c>
      <c r="B14" s="190" t="s">
        <v>208</v>
      </c>
      <c r="C14" s="190" t="s">
        <v>209</v>
      </c>
      <c r="D14" s="190" t="s">
        <v>210</v>
      </c>
      <c r="E14" s="191">
        <v>39056</v>
      </c>
      <c r="F14" s="192" t="s">
        <v>192</v>
      </c>
      <c r="G14" s="193" t="s">
        <v>544</v>
      </c>
      <c r="H14" s="193" t="s">
        <v>75</v>
      </c>
      <c r="I14" s="193" t="s">
        <v>42</v>
      </c>
      <c r="J14" s="194">
        <v>24</v>
      </c>
      <c r="K14" s="195">
        <f>$Y$6*J14/$Y$7</f>
        <v>11.566265060240964</v>
      </c>
      <c r="L14" s="196">
        <v>12.4</v>
      </c>
      <c r="M14" s="196">
        <f>$AA$6*L14/$AA$7</f>
        <v>25.135135135135133</v>
      </c>
      <c r="N14" s="197">
        <v>44.23</v>
      </c>
      <c r="O14" s="196">
        <f>($AC$6*$AC$7)/N14</f>
        <v>14.917476825683927</v>
      </c>
      <c r="P14" s="198">
        <v>29</v>
      </c>
      <c r="Q14" s="196">
        <f>$AE$6*P14/$AE$7</f>
        <v>9.6666666666666661</v>
      </c>
      <c r="R14" s="196">
        <v>155</v>
      </c>
      <c r="S14" s="196">
        <f>$AG$6*R14/$AG$7</f>
        <v>8.0310880829015545</v>
      </c>
      <c r="T14" s="197">
        <v>9.23</v>
      </c>
      <c r="U14" s="196">
        <f>($AI$6*$AI$7)/T14</f>
        <v>8.6782231852654377</v>
      </c>
      <c r="V14" s="196">
        <f>K14+M14+O14+Q14+S14+U14</f>
        <v>77.994854955893686</v>
      </c>
      <c r="W14" s="199">
        <f>V14/100</f>
        <v>0.77994854955893689</v>
      </c>
      <c r="X14" s="4"/>
      <c r="Y14" s="4"/>
      <c r="Z14" s="4"/>
      <c r="AA14" s="4"/>
      <c r="AB14" s="4"/>
      <c r="AC14" s="4"/>
    </row>
    <row r="15" spans="1:35" ht="39.950000000000003" customHeight="1">
      <c r="A15" s="57">
        <v>9</v>
      </c>
      <c r="B15" s="67" t="s">
        <v>211</v>
      </c>
      <c r="C15" s="67" t="s">
        <v>188</v>
      </c>
      <c r="D15" s="67" t="s">
        <v>201</v>
      </c>
      <c r="E15" s="34">
        <v>39316</v>
      </c>
      <c r="F15" s="31" t="s">
        <v>192</v>
      </c>
      <c r="G15" s="34"/>
      <c r="H15" s="29" t="s">
        <v>76</v>
      </c>
      <c r="I15" s="27" t="s">
        <v>46</v>
      </c>
      <c r="J15" s="120">
        <v>9</v>
      </c>
      <c r="K15" s="60">
        <f>$Y$6*J15/$Y$7</f>
        <v>4.3373493975903612</v>
      </c>
      <c r="L15" s="68">
        <v>14</v>
      </c>
      <c r="M15" s="69">
        <f>$AA$6*L15/$AA$7</f>
        <v>28.378378378378375</v>
      </c>
      <c r="N15" s="70">
        <v>40.49</v>
      </c>
      <c r="O15" s="69">
        <f>($AC$6*$AC$7)/N15</f>
        <v>16.295381575697704</v>
      </c>
      <c r="P15" s="63">
        <v>26</v>
      </c>
      <c r="Q15" s="69">
        <f>$AE$6*P15/$AE$7</f>
        <v>8.6666666666666661</v>
      </c>
      <c r="R15" s="68">
        <v>167</v>
      </c>
      <c r="S15" s="69">
        <f>$AG$6*R15/$AG$7</f>
        <v>8.652849740932643</v>
      </c>
      <c r="T15" s="70">
        <v>9.0399999999999991</v>
      </c>
      <c r="U15" s="69">
        <f>($AI$6*$AI$7)/T15</f>
        <v>8.860619469026549</v>
      </c>
      <c r="V15" s="71">
        <f>K15+M15+O15+Q15+S15+U15</f>
        <v>75.191245228292289</v>
      </c>
      <c r="W15" s="66">
        <f>V15/100</f>
        <v>0.75191245228292292</v>
      </c>
      <c r="X15" s="4"/>
      <c r="Y15" s="4"/>
      <c r="Z15" s="4"/>
      <c r="AA15" s="4"/>
      <c r="AB15" s="4"/>
      <c r="AC15" s="4"/>
    </row>
    <row r="16" spans="1:35" ht="39.950000000000003" customHeight="1">
      <c r="A16" s="57">
        <v>10</v>
      </c>
      <c r="B16" s="67" t="s">
        <v>212</v>
      </c>
      <c r="C16" s="67" t="s">
        <v>213</v>
      </c>
      <c r="D16" s="67" t="s">
        <v>116</v>
      </c>
      <c r="E16" s="34">
        <v>38992</v>
      </c>
      <c r="F16" s="31" t="s">
        <v>192</v>
      </c>
      <c r="G16" s="34"/>
      <c r="H16" s="27" t="s">
        <v>56</v>
      </c>
      <c r="I16" s="28" t="s">
        <v>88</v>
      </c>
      <c r="J16" s="121">
        <v>14</v>
      </c>
      <c r="K16" s="60">
        <f>$Y$6*J16/$Y$7</f>
        <v>6.7469879518072293</v>
      </c>
      <c r="L16" s="68">
        <v>13.5</v>
      </c>
      <c r="M16" s="69">
        <f>$AA$6*L16/$AA$7</f>
        <v>27.364864864864863</v>
      </c>
      <c r="N16" s="70">
        <v>49.16</v>
      </c>
      <c r="O16" s="69">
        <f>($AC$6*$AC$7)/N16</f>
        <v>13.421480878763225</v>
      </c>
      <c r="P16" s="63">
        <v>26</v>
      </c>
      <c r="Q16" s="69">
        <f>$AE$6*P16/$AE$7</f>
        <v>8.6666666666666661</v>
      </c>
      <c r="R16" s="68">
        <v>167</v>
      </c>
      <c r="S16" s="69">
        <f>$AG$6*R16/$AG$7</f>
        <v>8.652849740932643</v>
      </c>
      <c r="T16" s="70">
        <v>8.0500000000000007</v>
      </c>
      <c r="U16" s="69">
        <f>($AI$6*$AI$7)/T16</f>
        <v>9.9503105590062102</v>
      </c>
      <c r="V16" s="71">
        <f>K16+M16+O16+Q16+S16+U16</f>
        <v>74.803160662040838</v>
      </c>
      <c r="W16" s="66">
        <f>V16/100</f>
        <v>0.74803160662040835</v>
      </c>
      <c r="X16" s="4"/>
      <c r="Y16" s="4"/>
      <c r="Z16" s="4"/>
      <c r="AA16" s="4"/>
      <c r="AB16" s="4"/>
      <c r="AC16" s="4"/>
    </row>
    <row r="17" spans="1:29" ht="39.950000000000003" customHeight="1">
      <c r="A17" s="57">
        <v>11</v>
      </c>
      <c r="B17" s="67" t="s">
        <v>127</v>
      </c>
      <c r="C17" s="67" t="s">
        <v>214</v>
      </c>
      <c r="D17" s="67" t="s">
        <v>124</v>
      </c>
      <c r="E17" s="37">
        <v>39097</v>
      </c>
      <c r="F17" s="31" t="s">
        <v>192</v>
      </c>
      <c r="G17" s="37"/>
      <c r="H17" s="38" t="s">
        <v>74</v>
      </c>
      <c r="I17" s="38" t="s">
        <v>41</v>
      </c>
      <c r="J17" s="123">
        <v>21</v>
      </c>
      <c r="K17" s="60">
        <f>$Y$6*J17/$Y$7</f>
        <v>10.120481927710843</v>
      </c>
      <c r="L17" s="68">
        <v>11.6</v>
      </c>
      <c r="M17" s="69">
        <f>$AA$6*L17/$AA$7</f>
        <v>23.513513513513512</v>
      </c>
      <c r="N17" s="70">
        <v>49.74</v>
      </c>
      <c r="O17" s="69">
        <f>($AC$6*$AC$7)/N17</f>
        <v>13.264977885002011</v>
      </c>
      <c r="P17" s="63">
        <v>27</v>
      </c>
      <c r="Q17" s="69">
        <f>$AE$6*P17/$AE$7</f>
        <v>9</v>
      </c>
      <c r="R17" s="68">
        <v>185</v>
      </c>
      <c r="S17" s="69">
        <f>$AG$6*R17/$AG$7</f>
        <v>9.5854922279792749</v>
      </c>
      <c r="T17" s="70">
        <v>8.6999999999999993</v>
      </c>
      <c r="U17" s="69">
        <f>($AI$6*$AI$7)/T17</f>
        <v>9.2068965517241388</v>
      </c>
      <c r="V17" s="71">
        <f>K17+M17+O17+Q17+S17+U17</f>
        <v>74.691362105929784</v>
      </c>
      <c r="W17" s="66">
        <f>V17/100</f>
        <v>0.74691362105929782</v>
      </c>
      <c r="X17" s="4"/>
      <c r="Y17" s="4"/>
      <c r="Z17" s="4"/>
      <c r="AA17" s="4"/>
      <c r="AB17" s="4"/>
      <c r="AC17" s="4"/>
    </row>
    <row r="18" spans="1:29" ht="39.950000000000003" customHeight="1">
      <c r="A18" s="57">
        <v>12</v>
      </c>
      <c r="B18" s="67" t="s">
        <v>246</v>
      </c>
      <c r="C18" s="67" t="s">
        <v>216</v>
      </c>
      <c r="D18" s="67" t="s">
        <v>247</v>
      </c>
      <c r="E18" s="37">
        <v>38888</v>
      </c>
      <c r="F18" s="31" t="s">
        <v>192</v>
      </c>
      <c r="G18" s="37"/>
      <c r="H18" s="29" t="s">
        <v>546</v>
      </c>
      <c r="I18" s="38" t="s">
        <v>85</v>
      </c>
      <c r="J18" s="119">
        <v>38.5</v>
      </c>
      <c r="K18" s="60">
        <f>$Y$6*J18/$Y$7</f>
        <v>18.554216867469879</v>
      </c>
      <c r="L18" s="68">
        <v>7.9</v>
      </c>
      <c r="M18" s="69">
        <f>$AA$6*L18/$AA$7</f>
        <v>16.013513513513512</v>
      </c>
      <c r="N18" s="70">
        <v>48.1</v>
      </c>
      <c r="O18" s="69">
        <f>($AC$6*$AC$7)/N18</f>
        <v>13.717255717255718</v>
      </c>
      <c r="P18" s="63">
        <v>24</v>
      </c>
      <c r="Q18" s="69">
        <f>$AE$6*P18/$AE$7</f>
        <v>8</v>
      </c>
      <c r="R18" s="68">
        <v>178</v>
      </c>
      <c r="S18" s="69">
        <f>$AG$6*R18/$AG$7</f>
        <v>9.2227979274611407</v>
      </c>
      <c r="T18" s="70">
        <v>10.29</v>
      </c>
      <c r="U18" s="69">
        <f>($AI$6*$AI$7)/T18</f>
        <v>7.7842565597667637</v>
      </c>
      <c r="V18" s="71">
        <f>K18+M18+O18+Q18+S18+U18</f>
        <v>73.292040585467007</v>
      </c>
      <c r="W18" s="66">
        <f>V18/100</f>
        <v>0.73292040585467011</v>
      </c>
      <c r="X18" s="4"/>
      <c r="Y18" s="4"/>
      <c r="Z18" s="4"/>
      <c r="AA18" s="4"/>
      <c r="AB18" s="4"/>
      <c r="AC18" s="4"/>
    </row>
    <row r="19" spans="1:29" ht="39.950000000000003" customHeight="1">
      <c r="A19" s="57">
        <v>13</v>
      </c>
      <c r="B19" s="67" t="s">
        <v>168</v>
      </c>
      <c r="C19" s="67" t="s">
        <v>144</v>
      </c>
      <c r="D19" s="67" t="s">
        <v>134</v>
      </c>
      <c r="E19" s="37">
        <v>38894</v>
      </c>
      <c r="F19" s="31" t="s">
        <v>192</v>
      </c>
      <c r="G19" s="37"/>
      <c r="H19" s="29" t="s">
        <v>546</v>
      </c>
      <c r="I19" s="38" t="s">
        <v>85</v>
      </c>
      <c r="J19" s="119">
        <v>40.5</v>
      </c>
      <c r="K19" s="60">
        <f>$Y$6*J19/$Y$7</f>
        <v>19.518072289156628</v>
      </c>
      <c r="L19" s="68">
        <v>7.6</v>
      </c>
      <c r="M19" s="69">
        <f>$AA$6*L19/$AA$7</f>
        <v>15.405405405405405</v>
      </c>
      <c r="N19" s="70">
        <v>60.72</v>
      </c>
      <c r="O19" s="69">
        <f>($AC$6*$AC$7)/N19</f>
        <v>10.866271409749672</v>
      </c>
      <c r="P19" s="63">
        <v>23</v>
      </c>
      <c r="Q19" s="69">
        <f>$AE$6*P19/$AE$7</f>
        <v>7.666666666666667</v>
      </c>
      <c r="R19" s="68">
        <v>161</v>
      </c>
      <c r="S19" s="69">
        <f>$AG$6*R19/$AG$7</f>
        <v>8.3419689119170979</v>
      </c>
      <c r="T19" s="70">
        <v>8.6199999999999992</v>
      </c>
      <c r="U19" s="69">
        <f>($AI$6*$AI$7)/T19</f>
        <v>9.2923433874709982</v>
      </c>
      <c r="V19" s="71">
        <f>K19+M19+O19+Q19+S19+U19</f>
        <v>71.090728070366467</v>
      </c>
      <c r="W19" s="66">
        <f>V19/100</f>
        <v>0.71090728070366471</v>
      </c>
      <c r="X19" s="4"/>
      <c r="Y19" s="4"/>
      <c r="Z19" s="4"/>
      <c r="AA19" s="4"/>
      <c r="AB19" s="4"/>
      <c r="AC19" s="4"/>
    </row>
    <row r="20" spans="1:29" ht="39.950000000000003" customHeight="1">
      <c r="A20" s="57">
        <v>14</v>
      </c>
      <c r="B20" s="67" t="s">
        <v>215</v>
      </c>
      <c r="C20" s="67" t="s">
        <v>213</v>
      </c>
      <c r="D20" s="67" t="s">
        <v>206</v>
      </c>
      <c r="E20" s="37">
        <v>39089</v>
      </c>
      <c r="F20" s="31" t="s">
        <v>192</v>
      </c>
      <c r="G20" s="37"/>
      <c r="H20" s="29" t="s">
        <v>38</v>
      </c>
      <c r="I20" s="38" t="s">
        <v>39</v>
      </c>
      <c r="J20" s="123">
        <v>18.5</v>
      </c>
      <c r="K20" s="60">
        <f>$Y$6*J20/$Y$7</f>
        <v>8.9156626506024104</v>
      </c>
      <c r="L20" s="68">
        <v>9.9</v>
      </c>
      <c r="M20" s="69">
        <f>$AA$6*L20/$AA$7</f>
        <v>20.067567567567565</v>
      </c>
      <c r="N20" s="70">
        <v>53.96</v>
      </c>
      <c r="O20" s="69">
        <f>($AC$6*$AC$7)/N20</f>
        <v>12.227575982209045</v>
      </c>
      <c r="P20" s="63">
        <v>30</v>
      </c>
      <c r="Q20" s="69">
        <f>$AE$6*P20/$AE$7</f>
        <v>10</v>
      </c>
      <c r="R20" s="68">
        <v>182</v>
      </c>
      <c r="S20" s="69">
        <f>$AG$6*R20/$AG$7</f>
        <v>9.4300518134715023</v>
      </c>
      <c r="T20" s="70">
        <v>9.5299999999999994</v>
      </c>
      <c r="U20" s="69">
        <f>($AI$6*$AI$7)/T20</f>
        <v>8.4050367261280172</v>
      </c>
      <c r="V20" s="71">
        <f>K20+M20+O20+Q20+S20+U20</f>
        <v>69.045894739978536</v>
      </c>
      <c r="W20" s="66">
        <f>V20/100</f>
        <v>0.69045894739978531</v>
      </c>
      <c r="X20" s="4"/>
      <c r="Y20" s="4"/>
      <c r="Z20" s="4"/>
      <c r="AA20" s="4"/>
      <c r="AB20" s="4"/>
      <c r="AC20" s="4"/>
    </row>
    <row r="21" spans="1:29" ht="39.950000000000003" customHeight="1">
      <c r="A21" s="57">
        <v>15</v>
      </c>
      <c r="B21" s="67" t="s">
        <v>156</v>
      </c>
      <c r="C21" s="67" t="s">
        <v>216</v>
      </c>
      <c r="D21" s="67" t="s">
        <v>217</v>
      </c>
      <c r="E21" s="34">
        <v>38917</v>
      </c>
      <c r="F21" s="31" t="s">
        <v>192</v>
      </c>
      <c r="G21" s="34"/>
      <c r="H21" s="27" t="s">
        <v>58</v>
      </c>
      <c r="I21" s="27" t="s">
        <v>45</v>
      </c>
      <c r="J21" s="124">
        <v>22</v>
      </c>
      <c r="K21" s="60">
        <f>$Y$6*J21/$Y$7</f>
        <v>10.602409638554217</v>
      </c>
      <c r="L21" s="72">
        <v>10.1</v>
      </c>
      <c r="M21" s="69">
        <f>$AA$6*L21/$AA$7</f>
        <v>20.472972972972972</v>
      </c>
      <c r="N21" s="70">
        <v>54.9</v>
      </c>
      <c r="O21" s="69">
        <f>($AC$6*$AC$7)/N21</f>
        <v>12.018214936247725</v>
      </c>
      <c r="P21" s="63">
        <v>23</v>
      </c>
      <c r="Q21" s="69">
        <f>$AE$6*P21/$AE$7</f>
        <v>7.666666666666667</v>
      </c>
      <c r="R21" s="68">
        <v>169</v>
      </c>
      <c r="S21" s="69">
        <f>$AG$6*R21/$AG$7</f>
        <v>8.756476683937823</v>
      </c>
      <c r="T21" s="70">
        <v>9.08</v>
      </c>
      <c r="U21" s="69">
        <f>($AI$6*$AI$7)/T21</f>
        <v>8.8215859030836992</v>
      </c>
      <c r="V21" s="71">
        <f>K21+M21+O21+Q21+S21+U21</f>
        <v>68.338326801463097</v>
      </c>
      <c r="W21" s="66">
        <f>V21/100</f>
        <v>0.68338326801463101</v>
      </c>
      <c r="X21" s="4"/>
      <c r="Y21" s="4"/>
    </row>
    <row r="22" spans="1:29" ht="39.950000000000003" customHeight="1">
      <c r="A22" s="57">
        <v>16</v>
      </c>
      <c r="B22" s="28" t="s">
        <v>218</v>
      </c>
      <c r="C22" s="28" t="s">
        <v>144</v>
      </c>
      <c r="D22" s="28" t="s">
        <v>158</v>
      </c>
      <c r="E22" s="37">
        <v>39023</v>
      </c>
      <c r="F22" s="31" t="s">
        <v>192</v>
      </c>
      <c r="G22" s="37"/>
      <c r="H22" s="29" t="s">
        <v>38</v>
      </c>
      <c r="I22" s="38" t="s">
        <v>39</v>
      </c>
      <c r="J22" s="121">
        <v>14</v>
      </c>
      <c r="K22" s="60">
        <f>$Y$6*J22/$Y$7</f>
        <v>6.7469879518072293</v>
      </c>
      <c r="L22" s="68">
        <v>11.2</v>
      </c>
      <c r="M22" s="69">
        <f>$AA$6*L22/$AA$7</f>
        <v>22.702702702702702</v>
      </c>
      <c r="N22" s="70">
        <v>56.62</v>
      </c>
      <c r="O22" s="69">
        <f>($AC$6*$AC$7)/N22</f>
        <v>11.653126103850232</v>
      </c>
      <c r="P22" s="63">
        <v>28</v>
      </c>
      <c r="Q22" s="69">
        <f>$AE$6*P22/$AE$7</f>
        <v>9.3333333333333339</v>
      </c>
      <c r="R22" s="68">
        <v>180</v>
      </c>
      <c r="S22" s="69">
        <f>$AG$6*R22/$AG$7</f>
        <v>9.3264248704663206</v>
      </c>
      <c r="T22" s="70">
        <v>9.6999999999999993</v>
      </c>
      <c r="U22" s="69">
        <f>($AI$6*$AI$7)/T22</f>
        <v>8.2577319587628875</v>
      </c>
      <c r="V22" s="71">
        <f>K22+M22+O22+Q22+S22+U22</f>
        <v>68.020306920922707</v>
      </c>
      <c r="W22" s="66">
        <f>V22/100</f>
        <v>0.68020306920922702</v>
      </c>
      <c r="X22" s="4"/>
      <c r="Y22" s="4"/>
    </row>
    <row r="23" spans="1:29" ht="39.950000000000003" customHeight="1">
      <c r="A23" s="57">
        <v>17</v>
      </c>
      <c r="B23" s="67" t="s">
        <v>219</v>
      </c>
      <c r="C23" s="67" t="s">
        <v>160</v>
      </c>
      <c r="D23" s="67" t="s">
        <v>142</v>
      </c>
      <c r="E23" s="41" t="s">
        <v>71</v>
      </c>
      <c r="F23" s="31" t="s">
        <v>192</v>
      </c>
      <c r="G23" s="41"/>
      <c r="H23" s="42" t="s">
        <v>62</v>
      </c>
      <c r="I23" s="42" t="s">
        <v>82</v>
      </c>
      <c r="J23" s="124">
        <v>12.5</v>
      </c>
      <c r="K23" s="60">
        <f>$Y$6*J23/$Y$7</f>
        <v>6.024096385542169</v>
      </c>
      <c r="L23" s="72">
        <v>9.6</v>
      </c>
      <c r="M23" s="69">
        <f>$AA$6*L23/$AA$7</f>
        <v>19.45945945945946</v>
      </c>
      <c r="N23" s="70">
        <v>47.06</v>
      </c>
      <c r="O23" s="69">
        <f>($AC$6*$AC$7)/N23</f>
        <v>14.02039949001275</v>
      </c>
      <c r="P23" s="63">
        <v>26</v>
      </c>
      <c r="Q23" s="69">
        <f>$AE$6*P23/$AE$7</f>
        <v>8.6666666666666661</v>
      </c>
      <c r="R23" s="68">
        <v>161</v>
      </c>
      <c r="S23" s="69">
        <f>$AG$6*R23/$AG$7</f>
        <v>8.3419689119170979</v>
      </c>
      <c r="T23" s="70">
        <v>9.1300000000000008</v>
      </c>
      <c r="U23" s="69">
        <f>($AI$6*$AI$7)/T23</f>
        <v>8.7732749178532305</v>
      </c>
      <c r="V23" s="71">
        <f>K23+M23+O23+Q23+S23+U23</f>
        <v>65.285865831451375</v>
      </c>
      <c r="W23" s="66">
        <f>V23/100</f>
        <v>0.65285865831451373</v>
      </c>
      <c r="X23" s="4"/>
      <c r="Y23" s="4"/>
    </row>
    <row r="24" spans="1:29" ht="39.950000000000003" customHeight="1">
      <c r="A24" s="57">
        <v>18</v>
      </c>
      <c r="B24" s="67" t="s">
        <v>220</v>
      </c>
      <c r="C24" s="67" t="s">
        <v>221</v>
      </c>
      <c r="D24" s="67" t="s">
        <v>222</v>
      </c>
      <c r="E24" s="34">
        <v>38953</v>
      </c>
      <c r="F24" s="31" t="s">
        <v>192</v>
      </c>
      <c r="G24" s="34"/>
      <c r="H24" s="27" t="s">
        <v>58</v>
      </c>
      <c r="I24" s="27" t="s">
        <v>45</v>
      </c>
      <c r="J24" s="121">
        <v>8</v>
      </c>
      <c r="K24" s="60">
        <f>$Y$6*J24/$Y$7</f>
        <v>3.8554216867469879</v>
      </c>
      <c r="L24" s="68">
        <v>9.6</v>
      </c>
      <c r="M24" s="69">
        <f>$AA$6*L24/$AA$7</f>
        <v>19.45945945945946</v>
      </c>
      <c r="N24" s="70">
        <v>52.74</v>
      </c>
      <c r="O24" s="69">
        <f>($AC$6*$AC$7)/N24</f>
        <v>12.510428517254457</v>
      </c>
      <c r="P24" s="63">
        <v>27</v>
      </c>
      <c r="Q24" s="69">
        <f>$AE$6*P24/$AE$7</f>
        <v>9</v>
      </c>
      <c r="R24" s="68">
        <v>193</v>
      </c>
      <c r="S24" s="69">
        <f>$AG$6*R24/$AG$7</f>
        <v>10</v>
      </c>
      <c r="T24" s="70">
        <v>9.2100000000000009</v>
      </c>
      <c r="U24" s="69">
        <f>($AI$6*$AI$7)/T24</f>
        <v>8.6970684039087942</v>
      </c>
      <c r="V24" s="71">
        <f>K24+M24+O24+Q24+S24+U24</f>
        <v>63.522378067369694</v>
      </c>
      <c r="W24" s="66">
        <f>V24/100</f>
        <v>0.63522378067369689</v>
      </c>
      <c r="X24" s="4"/>
      <c r="Y24" s="4"/>
    </row>
    <row r="25" spans="1:29" ht="39.950000000000003" customHeight="1">
      <c r="A25" s="57">
        <v>19</v>
      </c>
      <c r="B25" s="28" t="s">
        <v>223</v>
      </c>
      <c r="C25" s="28" t="s">
        <v>130</v>
      </c>
      <c r="D25" s="28" t="s">
        <v>193</v>
      </c>
      <c r="E25" s="37">
        <v>39062</v>
      </c>
      <c r="F25" s="31" t="s">
        <v>192</v>
      </c>
      <c r="G25" s="37"/>
      <c r="H25" s="29" t="s">
        <v>38</v>
      </c>
      <c r="I25" s="38" t="s">
        <v>39</v>
      </c>
      <c r="J25" s="121">
        <v>16</v>
      </c>
      <c r="K25" s="60">
        <f>$Y$6*J25/$Y$7</f>
        <v>7.7108433734939759</v>
      </c>
      <c r="L25" s="68">
        <v>8.3000000000000007</v>
      </c>
      <c r="M25" s="69">
        <f>$AA$6*L25/$AA$7</f>
        <v>16.824324324324326</v>
      </c>
      <c r="N25" s="70">
        <v>50.01</v>
      </c>
      <c r="O25" s="69">
        <f>($AC$6*$AC$7)/N25</f>
        <v>13.193361327734454</v>
      </c>
      <c r="P25" s="63">
        <v>22</v>
      </c>
      <c r="Q25" s="69">
        <f>$AE$6*P25/$AE$7</f>
        <v>7.333333333333333</v>
      </c>
      <c r="R25" s="68">
        <v>180</v>
      </c>
      <c r="S25" s="69">
        <f>$AG$6*R25/$AG$7</f>
        <v>9.3264248704663206</v>
      </c>
      <c r="T25" s="70">
        <v>9.67</v>
      </c>
      <c r="U25" s="69">
        <f>($AI$6*$AI$7)/T25</f>
        <v>8.2833505687693894</v>
      </c>
      <c r="V25" s="71">
        <f>K25+M25+O25+Q25+S25+U25</f>
        <v>62.671637798121807</v>
      </c>
      <c r="W25" s="66">
        <f>V25/100</f>
        <v>0.62671637798121804</v>
      </c>
      <c r="X25" s="4"/>
      <c r="Y25" s="4"/>
    </row>
    <row r="26" spans="1:29" ht="39.950000000000003" customHeight="1">
      <c r="A26" s="57">
        <v>20</v>
      </c>
      <c r="B26" s="67" t="s">
        <v>224</v>
      </c>
      <c r="C26" s="67" t="s">
        <v>225</v>
      </c>
      <c r="D26" s="67" t="s">
        <v>226</v>
      </c>
      <c r="E26" s="34">
        <v>40342</v>
      </c>
      <c r="F26" s="31" t="s">
        <v>192</v>
      </c>
      <c r="G26" s="34"/>
      <c r="H26" s="27" t="s">
        <v>73</v>
      </c>
      <c r="I26" s="27" t="s">
        <v>83</v>
      </c>
      <c r="J26" s="119">
        <v>11</v>
      </c>
      <c r="K26" s="60">
        <f>$Y$6*J26/$Y$7</f>
        <v>5.3012048192771086</v>
      </c>
      <c r="L26" s="68">
        <v>8.4</v>
      </c>
      <c r="M26" s="69">
        <f>$AA$6*L26/$AA$7</f>
        <v>17.027027027027025</v>
      </c>
      <c r="N26" s="70">
        <v>47.49</v>
      </c>
      <c r="O26" s="69">
        <f>($AC$6*$AC$7)/N26</f>
        <v>13.893451252895348</v>
      </c>
      <c r="P26" s="63">
        <v>22</v>
      </c>
      <c r="Q26" s="69">
        <f>$AE$6*P26/$AE$7</f>
        <v>7.333333333333333</v>
      </c>
      <c r="R26" s="68">
        <v>180</v>
      </c>
      <c r="S26" s="69">
        <f>$AG$6*R26/$AG$7</f>
        <v>9.3264248704663206</v>
      </c>
      <c r="T26" s="70">
        <v>8.68</v>
      </c>
      <c r="U26" s="69">
        <f>($AI$6*$AI$7)/T26</f>
        <v>9.2281105990783399</v>
      </c>
      <c r="V26" s="71">
        <f>K26+M26+O26+Q26+S26+U26</f>
        <v>62.109551902077477</v>
      </c>
      <c r="W26" s="66">
        <f>V26/100</f>
        <v>0.62109551902077476</v>
      </c>
      <c r="X26" s="4"/>
      <c r="Y26" s="4"/>
    </row>
    <row r="27" spans="1:29" ht="39.950000000000003" customHeight="1">
      <c r="A27" s="57">
        <v>21</v>
      </c>
      <c r="B27" s="28" t="s">
        <v>227</v>
      </c>
      <c r="C27" s="28" t="s">
        <v>228</v>
      </c>
      <c r="D27" s="28" t="s">
        <v>229</v>
      </c>
      <c r="E27" s="37">
        <v>38796</v>
      </c>
      <c r="F27" s="31" t="s">
        <v>192</v>
      </c>
      <c r="G27" s="37"/>
      <c r="H27" s="44" t="s">
        <v>77</v>
      </c>
      <c r="I27" s="44" t="s">
        <v>86</v>
      </c>
      <c r="J27" s="121">
        <v>12.5</v>
      </c>
      <c r="K27" s="60">
        <f>$Y$6*J27/$Y$7</f>
        <v>6.024096385542169</v>
      </c>
      <c r="L27" s="68">
        <v>8.8000000000000007</v>
      </c>
      <c r="M27" s="69">
        <f>$AA$6*L27/$AA$7</f>
        <v>17.837837837837839</v>
      </c>
      <c r="N27" s="70">
        <v>46.71</v>
      </c>
      <c r="O27" s="69">
        <f>($AC$6*$AC$7)/N27</f>
        <v>14.125454934703491</v>
      </c>
      <c r="P27" s="63">
        <v>22</v>
      </c>
      <c r="Q27" s="69">
        <f>$AE$6*P27/$AE$7</f>
        <v>7.333333333333333</v>
      </c>
      <c r="R27" s="68">
        <v>169</v>
      </c>
      <c r="S27" s="69">
        <f>$AG$6*R27/$AG$7</f>
        <v>8.756476683937823</v>
      </c>
      <c r="T27" s="70">
        <v>10.029999999999999</v>
      </c>
      <c r="U27" s="69">
        <f>($AI$6*$AI$7)/T27</f>
        <v>7.9860418743768697</v>
      </c>
      <c r="V27" s="71">
        <f>K27+M27+O27+Q27+S27+U27</f>
        <v>62.063241049731531</v>
      </c>
      <c r="W27" s="66">
        <f>V27/100</f>
        <v>0.62063241049731532</v>
      </c>
      <c r="X27" s="4"/>
      <c r="Y27" s="4"/>
    </row>
    <row r="28" spans="1:29" ht="39.950000000000003" customHeight="1">
      <c r="A28" s="57">
        <v>22</v>
      </c>
      <c r="B28" s="67" t="s">
        <v>230</v>
      </c>
      <c r="C28" s="67" t="s">
        <v>231</v>
      </c>
      <c r="D28" s="67" t="s">
        <v>232</v>
      </c>
      <c r="E28" s="37">
        <v>39142</v>
      </c>
      <c r="F28" s="31" t="s">
        <v>192</v>
      </c>
      <c r="G28" s="37"/>
      <c r="H28" s="38" t="s">
        <v>74</v>
      </c>
      <c r="I28" s="38" t="s">
        <v>41</v>
      </c>
      <c r="J28" s="120">
        <v>9</v>
      </c>
      <c r="K28" s="60">
        <f>$Y$6*J28/$Y$7</f>
        <v>4.3373493975903612</v>
      </c>
      <c r="L28" s="68">
        <v>9.8000000000000007</v>
      </c>
      <c r="M28" s="69">
        <f>$AA$6*L28/$AA$7</f>
        <v>19.864864864864863</v>
      </c>
      <c r="N28" s="70">
        <v>58.13</v>
      </c>
      <c r="O28" s="69">
        <f>($AC$6*$AC$7)/N28</f>
        <v>11.350421469120937</v>
      </c>
      <c r="P28" s="63">
        <v>25</v>
      </c>
      <c r="Q28" s="69">
        <f>$AE$6*P28/$AE$7</f>
        <v>8.3333333333333339</v>
      </c>
      <c r="R28" s="68">
        <v>170</v>
      </c>
      <c r="S28" s="69">
        <f>$AG$6*R28/$AG$7</f>
        <v>8.8082901554404138</v>
      </c>
      <c r="T28" s="70">
        <v>9.1199999999999992</v>
      </c>
      <c r="U28" s="69">
        <f>($AI$6*$AI$7)/T28</f>
        <v>8.7828947368421062</v>
      </c>
      <c r="V28" s="71">
        <f>K28+M28+O28+Q28+S28+U28</f>
        <v>61.477153957192016</v>
      </c>
      <c r="W28" s="66">
        <f>V28/100</f>
        <v>0.61477153957192021</v>
      </c>
      <c r="X28" s="4"/>
      <c r="Y28" s="4"/>
    </row>
    <row r="29" spans="1:29" ht="39.950000000000003" customHeight="1">
      <c r="A29" s="57">
        <v>23</v>
      </c>
      <c r="B29" s="28" t="s">
        <v>233</v>
      </c>
      <c r="C29" s="28" t="s">
        <v>234</v>
      </c>
      <c r="D29" s="28" t="s">
        <v>232</v>
      </c>
      <c r="E29" s="37">
        <v>38945</v>
      </c>
      <c r="F29" s="31" t="s">
        <v>192</v>
      </c>
      <c r="G29" s="37"/>
      <c r="H29" s="44" t="s">
        <v>77</v>
      </c>
      <c r="I29" s="44" t="s">
        <v>87</v>
      </c>
      <c r="J29" s="121">
        <v>13</v>
      </c>
      <c r="K29" s="60">
        <f>$Y$6*J29/$Y$7</f>
        <v>6.2650602409638552</v>
      </c>
      <c r="L29" s="68">
        <v>8</v>
      </c>
      <c r="M29" s="69">
        <f>$AA$6*L29/$AA$7</f>
        <v>16.216216216216214</v>
      </c>
      <c r="N29" s="70">
        <v>51.33</v>
      </c>
      <c r="O29" s="69">
        <f>($AC$6*$AC$7)/N29</f>
        <v>12.854081433859344</v>
      </c>
      <c r="P29" s="63">
        <v>28</v>
      </c>
      <c r="Q29" s="69">
        <f>$AE$6*P29/$AE$7</f>
        <v>9.3333333333333339</v>
      </c>
      <c r="R29" s="68">
        <v>147</v>
      </c>
      <c r="S29" s="69">
        <f>$AG$6*R29/$AG$7</f>
        <v>7.6165803108808294</v>
      </c>
      <c r="T29" s="70">
        <v>9.2799999999999994</v>
      </c>
      <c r="U29" s="69">
        <f>($AI$6*$AI$7)/T29</f>
        <v>8.631465517241379</v>
      </c>
      <c r="V29" s="71">
        <f>K29+M29+O29+Q29+S29+U29</f>
        <v>60.916737052494959</v>
      </c>
      <c r="W29" s="66">
        <f>V29/100</f>
        <v>0.60916737052494963</v>
      </c>
      <c r="X29" s="4"/>
      <c r="Y29" s="4"/>
    </row>
    <row r="30" spans="1:29" ht="39.950000000000003" customHeight="1">
      <c r="A30" s="57">
        <v>24</v>
      </c>
      <c r="B30" s="67" t="s">
        <v>235</v>
      </c>
      <c r="C30" s="67" t="s">
        <v>152</v>
      </c>
      <c r="D30" s="67" t="s">
        <v>226</v>
      </c>
      <c r="E30" s="34">
        <v>38843</v>
      </c>
      <c r="F30" s="31" t="s">
        <v>192</v>
      </c>
      <c r="G30" s="34"/>
      <c r="H30" s="27" t="s">
        <v>75</v>
      </c>
      <c r="I30" s="43" t="s">
        <v>43</v>
      </c>
      <c r="J30" s="125">
        <v>14</v>
      </c>
      <c r="K30" s="60">
        <f>$Y$6*J30/$Y$7</f>
        <v>6.7469879518072293</v>
      </c>
      <c r="L30" s="72">
        <v>8.4</v>
      </c>
      <c r="M30" s="69">
        <f>$AA$6*L30/$AA$7</f>
        <v>17.027027027027025</v>
      </c>
      <c r="N30" s="70">
        <v>59.75</v>
      </c>
      <c r="O30" s="69">
        <f>($AC$6*$AC$7)/N30</f>
        <v>11.042677824267784</v>
      </c>
      <c r="P30" s="63">
        <v>24</v>
      </c>
      <c r="Q30" s="69">
        <f>$AE$6*P30/$AE$7</f>
        <v>8</v>
      </c>
      <c r="R30" s="68">
        <v>173</v>
      </c>
      <c r="S30" s="69">
        <f>$AG$6*R30/$AG$7</f>
        <v>8.9637305699481864</v>
      </c>
      <c r="T30" s="70">
        <v>8.92</v>
      </c>
      <c r="U30" s="69">
        <f>($AI$6*$AI$7)/T30</f>
        <v>8.97982062780269</v>
      </c>
      <c r="V30" s="71">
        <f>K30+M30+O30+Q30+S30+U30</f>
        <v>60.760244000852914</v>
      </c>
      <c r="W30" s="66">
        <f>V30/100</f>
        <v>0.60760244000852914</v>
      </c>
      <c r="X30" s="4"/>
      <c r="Y30" s="4"/>
    </row>
    <row r="31" spans="1:29" ht="39.950000000000003" customHeight="1">
      <c r="A31" s="57">
        <v>25</v>
      </c>
      <c r="B31" s="29" t="s">
        <v>236</v>
      </c>
      <c r="C31" s="29" t="s">
        <v>237</v>
      </c>
      <c r="D31" s="29" t="s">
        <v>238</v>
      </c>
      <c r="E31" s="34">
        <v>38751</v>
      </c>
      <c r="F31" s="31" t="s">
        <v>192</v>
      </c>
      <c r="G31" s="34"/>
      <c r="H31" s="29" t="s">
        <v>76</v>
      </c>
      <c r="I31" s="27" t="s">
        <v>46</v>
      </c>
      <c r="J31" s="121">
        <v>19</v>
      </c>
      <c r="K31" s="60">
        <f>$Y$6*J31/$Y$7</f>
        <v>9.1566265060240966</v>
      </c>
      <c r="L31" s="68">
        <v>4.7</v>
      </c>
      <c r="M31" s="69">
        <f>$AA$6*L31/$AA$7</f>
        <v>9.5270270270270263</v>
      </c>
      <c r="N31" s="70">
        <v>52.66</v>
      </c>
      <c r="O31" s="69">
        <f>($AC$6*$AC$7)/N31</f>
        <v>12.529434105582988</v>
      </c>
      <c r="P31" s="63">
        <v>22</v>
      </c>
      <c r="Q31" s="69">
        <f>$AE$6*P31/$AE$7</f>
        <v>7.333333333333333</v>
      </c>
      <c r="R31" s="68">
        <v>163</v>
      </c>
      <c r="S31" s="69">
        <f>$AG$6*R31/$AG$7</f>
        <v>8.4455958549222796</v>
      </c>
      <c r="T31" s="70">
        <v>8.99</v>
      </c>
      <c r="U31" s="69">
        <f>($AI$6*$AI$7)/T31</f>
        <v>8.9098998887652936</v>
      </c>
      <c r="V31" s="71">
        <f>K31+M31+O31+Q31+S31+U31</f>
        <v>55.90191671565502</v>
      </c>
      <c r="W31" s="66">
        <f>V31/100</f>
        <v>0.5590191671565502</v>
      </c>
      <c r="X31" s="4"/>
      <c r="Y31" s="4"/>
    </row>
    <row r="32" spans="1:29" ht="39.950000000000003" customHeight="1">
      <c r="A32" s="57">
        <v>26</v>
      </c>
      <c r="B32" s="67" t="s">
        <v>157</v>
      </c>
      <c r="C32" s="67" t="s">
        <v>133</v>
      </c>
      <c r="D32" s="67" t="s">
        <v>155</v>
      </c>
      <c r="E32" s="37" t="s">
        <v>72</v>
      </c>
      <c r="F32" s="31" t="s">
        <v>192</v>
      </c>
      <c r="G32" s="37"/>
      <c r="H32" s="28" t="s">
        <v>62</v>
      </c>
      <c r="I32" s="28" t="s">
        <v>82</v>
      </c>
      <c r="J32" s="119">
        <v>9.5</v>
      </c>
      <c r="K32" s="60">
        <f>$Y$6*J32/$Y$7</f>
        <v>4.5783132530120483</v>
      </c>
      <c r="L32" s="68">
        <v>5.7</v>
      </c>
      <c r="M32" s="69">
        <f>$AA$6*L32/$AA$7</f>
        <v>11.554054054054053</v>
      </c>
      <c r="N32" s="70">
        <v>47.64</v>
      </c>
      <c r="O32" s="69">
        <f>($AC$6*$AC$7)/N32</f>
        <v>13.849706129303108</v>
      </c>
      <c r="P32" s="63">
        <v>16</v>
      </c>
      <c r="Q32" s="69">
        <f>$AE$6*P32/$AE$7</f>
        <v>5.333333333333333</v>
      </c>
      <c r="R32" s="68">
        <v>181</v>
      </c>
      <c r="S32" s="69">
        <f>$AG$6*R32/$AG$7</f>
        <v>9.3782383419689115</v>
      </c>
      <c r="T32" s="70">
        <v>9.99</v>
      </c>
      <c r="U32" s="69">
        <f>($AI$6*$AI$7)/T32</f>
        <v>8.0180180180180169</v>
      </c>
      <c r="V32" s="71">
        <f>K32+M32+O32+Q32+S32+U32</f>
        <v>52.71166312968947</v>
      </c>
      <c r="W32" s="66">
        <f>V32/100</f>
        <v>0.52711663129689468</v>
      </c>
      <c r="X32" s="4"/>
      <c r="Y32" s="4"/>
    </row>
    <row r="33" spans="1:26" ht="39.950000000000003" customHeight="1">
      <c r="A33" s="57">
        <v>27</v>
      </c>
      <c r="B33" s="67" t="s">
        <v>240</v>
      </c>
      <c r="C33" s="67" t="s">
        <v>141</v>
      </c>
      <c r="D33" s="67" t="s">
        <v>139</v>
      </c>
      <c r="E33" s="34">
        <v>38833</v>
      </c>
      <c r="F33" s="31" t="s">
        <v>192</v>
      </c>
      <c r="G33" s="34"/>
      <c r="H33" s="35" t="s">
        <v>32</v>
      </c>
      <c r="I33" s="35" t="s">
        <v>79</v>
      </c>
      <c r="J33" s="125">
        <v>7.5</v>
      </c>
      <c r="K33" s="60">
        <f>$Y$6*J33/$Y$7</f>
        <v>3.6144578313253013</v>
      </c>
      <c r="L33" s="72">
        <v>8.6999999999999993</v>
      </c>
      <c r="M33" s="69">
        <f>$AA$6*L33/$AA$7</f>
        <v>17.635135135135133</v>
      </c>
      <c r="N33" s="70">
        <v>96.52</v>
      </c>
      <c r="O33" s="69">
        <f>($AC$6*$AC$7)/N33</f>
        <v>6.8358889349357659</v>
      </c>
      <c r="P33" s="63">
        <v>20</v>
      </c>
      <c r="Q33" s="69">
        <f>$AE$6*P33/$AE$7</f>
        <v>6.666666666666667</v>
      </c>
      <c r="R33" s="68">
        <v>157</v>
      </c>
      <c r="S33" s="69">
        <f>$AG$6*R33/$AG$7</f>
        <v>8.1347150259067362</v>
      </c>
      <c r="T33" s="70">
        <v>9.3800000000000008</v>
      </c>
      <c r="U33" s="69">
        <f>($AI$6*$AI$7)/T33</f>
        <v>8.539445628997866</v>
      </c>
      <c r="V33" s="71">
        <f>K33+M33+O33+Q33+S33+U33</f>
        <v>51.426309222967468</v>
      </c>
      <c r="W33" s="66">
        <f>V33/100</f>
        <v>0.5142630922296747</v>
      </c>
      <c r="X33" s="4"/>
      <c r="Y33" s="4"/>
    </row>
    <row r="34" spans="1:26" ht="39.950000000000003" customHeight="1">
      <c r="A34" s="57">
        <v>28</v>
      </c>
      <c r="B34" s="28" t="s">
        <v>241</v>
      </c>
      <c r="C34" s="28" t="s">
        <v>164</v>
      </c>
      <c r="D34" s="28" t="s">
        <v>124</v>
      </c>
      <c r="E34" s="37">
        <v>39045</v>
      </c>
      <c r="F34" s="31" t="s">
        <v>192</v>
      </c>
      <c r="G34" s="37"/>
      <c r="H34" s="44" t="s">
        <v>77</v>
      </c>
      <c r="I34" s="44" t="s">
        <v>41</v>
      </c>
      <c r="J34" s="121">
        <v>12</v>
      </c>
      <c r="K34" s="60">
        <f>$Y$6*J34/$Y$7</f>
        <v>5.7831325301204819</v>
      </c>
      <c r="L34" s="68">
        <v>6</v>
      </c>
      <c r="M34" s="69">
        <f>$AA$6*L34/$AA$7</f>
        <v>12.162162162162161</v>
      </c>
      <c r="N34" s="70">
        <v>60.52</v>
      </c>
      <c r="O34" s="69">
        <f>($AC$6*$AC$7)/N34</f>
        <v>10.902181097157964</v>
      </c>
      <c r="P34" s="63">
        <v>15</v>
      </c>
      <c r="Q34" s="69">
        <f>$AE$6*P34/$AE$7</f>
        <v>5</v>
      </c>
      <c r="R34" s="68">
        <v>156</v>
      </c>
      <c r="S34" s="69">
        <f>$AG$6*R34/$AG$7</f>
        <v>8.0829015544041454</v>
      </c>
      <c r="T34" s="70">
        <v>8.73</v>
      </c>
      <c r="U34" s="69">
        <f>($AI$6*$AI$7)/T34</f>
        <v>9.1752577319587623</v>
      </c>
      <c r="V34" s="71">
        <f>K34+M34+O34+Q34+S34+U34</f>
        <v>51.105635075803519</v>
      </c>
      <c r="W34" s="66">
        <f>V34/100</f>
        <v>0.51105635075803524</v>
      </c>
      <c r="X34" s="4"/>
      <c r="Y34" s="4"/>
    </row>
    <row r="35" spans="1:26" ht="39.950000000000003" customHeight="1">
      <c r="A35" s="57">
        <v>29</v>
      </c>
      <c r="B35" s="67" t="s">
        <v>168</v>
      </c>
      <c r="C35" s="67" t="s">
        <v>242</v>
      </c>
      <c r="D35" s="67" t="s">
        <v>201</v>
      </c>
      <c r="E35" s="40" t="s">
        <v>70</v>
      </c>
      <c r="F35" s="31" t="s">
        <v>192</v>
      </c>
      <c r="G35" s="40"/>
      <c r="H35" s="38" t="s">
        <v>36</v>
      </c>
      <c r="I35" s="38" t="s">
        <v>81</v>
      </c>
      <c r="J35" s="120">
        <v>13</v>
      </c>
      <c r="K35" s="60">
        <f>$Y$6*J35/$Y$7</f>
        <v>6.2650602409638552</v>
      </c>
      <c r="L35" s="68">
        <v>5.3</v>
      </c>
      <c r="M35" s="69">
        <f>$AA$6*L35/$AA$7</f>
        <v>10.743243243243242</v>
      </c>
      <c r="N35" s="70">
        <v>74.66</v>
      </c>
      <c r="O35" s="69">
        <f>($AC$6*$AC$7)/N35</f>
        <v>8.8373961960889371</v>
      </c>
      <c r="P35" s="63">
        <v>27</v>
      </c>
      <c r="Q35" s="69">
        <f>$AE$6*P35/$AE$7</f>
        <v>9</v>
      </c>
      <c r="R35" s="68">
        <v>152</v>
      </c>
      <c r="S35" s="69">
        <f>$AG$6*R35/$AG$7</f>
        <v>7.8756476683937819</v>
      </c>
      <c r="T35" s="70">
        <v>9.68</v>
      </c>
      <c r="U35" s="69">
        <f>($AI$6*$AI$7)/T35</f>
        <v>8.2747933884297513</v>
      </c>
      <c r="V35" s="71">
        <f>K35+M35+O35+Q35+S35+U35</f>
        <v>50.996140737119568</v>
      </c>
      <c r="W35" s="66">
        <f>V35/100</f>
        <v>0.50996140737119566</v>
      </c>
      <c r="X35" s="4"/>
      <c r="Y35" s="4"/>
    </row>
    <row r="36" spans="1:26" ht="39.950000000000003" customHeight="1">
      <c r="A36" s="57">
        <v>30</v>
      </c>
      <c r="B36" s="67" t="s">
        <v>135</v>
      </c>
      <c r="C36" s="67" t="s">
        <v>243</v>
      </c>
      <c r="D36" s="67" t="s">
        <v>158</v>
      </c>
      <c r="E36" s="34">
        <v>39008</v>
      </c>
      <c r="F36" s="31" t="s">
        <v>192</v>
      </c>
      <c r="G36" s="34"/>
      <c r="H36" s="35" t="s">
        <v>32</v>
      </c>
      <c r="I36" s="35" t="s">
        <v>79</v>
      </c>
      <c r="J36" s="120">
        <v>11.5</v>
      </c>
      <c r="K36" s="60">
        <f>$Y$6*J36/$Y$7</f>
        <v>5.5421686746987948</v>
      </c>
      <c r="L36" s="68">
        <v>5.8</v>
      </c>
      <c r="M36" s="69">
        <f>$AA$6*L36/$AA$7</f>
        <v>11.756756756756756</v>
      </c>
      <c r="N36" s="70">
        <v>71.680000000000007</v>
      </c>
      <c r="O36" s="69">
        <f>($AC$6*$AC$7)/N36</f>
        <v>9.2047991071428577</v>
      </c>
      <c r="P36" s="63">
        <v>16</v>
      </c>
      <c r="Q36" s="69">
        <f>$AE$6*P36/$AE$7</f>
        <v>5.333333333333333</v>
      </c>
      <c r="R36" s="68">
        <v>158</v>
      </c>
      <c r="S36" s="69">
        <f>$AG$6*R36/$AG$7</f>
        <v>8.1865284974093271</v>
      </c>
      <c r="T36" s="70">
        <v>9.9700000000000006</v>
      </c>
      <c r="U36" s="69">
        <f>($AI$6*$AI$7)/T36</f>
        <v>8.0341023069207615</v>
      </c>
      <c r="V36" s="71">
        <f>K36+M36+O36+Q36+S36+U36</f>
        <v>48.057688676261833</v>
      </c>
      <c r="W36" s="66">
        <f>V36/100</f>
        <v>0.48057688676261834</v>
      </c>
      <c r="X36" s="4"/>
      <c r="Y36" s="4"/>
    </row>
    <row r="37" spans="1:26" ht="39.950000000000003" customHeight="1">
      <c r="A37" s="57">
        <v>31</v>
      </c>
      <c r="B37" s="67" t="s">
        <v>244</v>
      </c>
      <c r="C37" s="67" t="s">
        <v>225</v>
      </c>
      <c r="D37" s="67" t="s">
        <v>226</v>
      </c>
      <c r="E37" s="37">
        <v>39010</v>
      </c>
      <c r="F37" s="31" t="s">
        <v>192</v>
      </c>
      <c r="G37" s="37"/>
      <c r="H37" s="29" t="s">
        <v>67</v>
      </c>
      <c r="I37" s="27" t="s">
        <v>35</v>
      </c>
      <c r="J37" s="124">
        <v>12</v>
      </c>
      <c r="K37" s="60">
        <f>$Y$6*J37/$Y$7</f>
        <v>5.7831325301204819</v>
      </c>
      <c r="L37" s="72">
        <v>0</v>
      </c>
      <c r="M37" s="69">
        <f>$AA$6*L37/$AA$7</f>
        <v>0</v>
      </c>
      <c r="N37" s="70">
        <v>67.400000000000006</v>
      </c>
      <c r="O37" s="69">
        <f>($AC$6*$AC$7)/N37</f>
        <v>9.7893175074183976</v>
      </c>
      <c r="P37" s="63">
        <v>27</v>
      </c>
      <c r="Q37" s="69">
        <f>$AE$6*P37/$AE$7</f>
        <v>9</v>
      </c>
      <c r="R37" s="68">
        <v>182</v>
      </c>
      <c r="S37" s="69">
        <f>$AG$6*R37/$AG$7</f>
        <v>9.4300518134715023</v>
      </c>
      <c r="T37" s="70">
        <v>9.1199999999999992</v>
      </c>
      <c r="U37" s="69">
        <f>($AI$6*$AI$7)/T37</f>
        <v>8.7828947368421062</v>
      </c>
      <c r="V37" s="71">
        <f>K37+M37+O37+Q37+S37+U37</f>
        <v>42.785396587852489</v>
      </c>
      <c r="W37" s="66">
        <f>V37/100</f>
        <v>0.42785396587852487</v>
      </c>
      <c r="X37" s="4"/>
      <c r="Y37" s="4"/>
    </row>
    <row r="38" spans="1:26" customFormat="1" ht="39.950000000000003" customHeight="1">
      <c r="A38" s="57">
        <v>32</v>
      </c>
      <c r="B38" s="28" t="s">
        <v>245</v>
      </c>
      <c r="C38" s="28" t="s">
        <v>225</v>
      </c>
      <c r="D38" s="28" t="s">
        <v>158</v>
      </c>
      <c r="E38" s="37">
        <v>39036</v>
      </c>
      <c r="F38" s="73" t="s">
        <v>192</v>
      </c>
      <c r="G38" s="37"/>
      <c r="H38" s="44" t="s">
        <v>77</v>
      </c>
      <c r="I38" s="44" t="s">
        <v>87</v>
      </c>
      <c r="J38" s="121">
        <v>13</v>
      </c>
      <c r="K38" s="60">
        <f>$Y$6*J38/$Y$7</f>
        <v>6.2650602409638552</v>
      </c>
      <c r="L38" s="68"/>
      <c r="M38" s="69">
        <f>$AA$6*L38/$AA$7</f>
        <v>0</v>
      </c>
      <c r="N38" s="70">
        <v>56.75</v>
      </c>
      <c r="O38" s="69">
        <f>($AC$6*$AC$7)/N38</f>
        <v>11.626431718061676</v>
      </c>
      <c r="P38" s="63">
        <v>21</v>
      </c>
      <c r="Q38" s="69">
        <f>$AE$6*P38/$AE$7</f>
        <v>7</v>
      </c>
      <c r="R38" s="68">
        <v>156</v>
      </c>
      <c r="S38" s="69">
        <f>$AG$6*R38/$AG$7</f>
        <v>8.0829015544041454</v>
      </c>
      <c r="T38" s="70">
        <v>8.84</v>
      </c>
      <c r="U38" s="69">
        <f>($AI$6*$AI$7)/T38</f>
        <v>9.0610859728506785</v>
      </c>
      <c r="V38" s="71">
        <f>K38+M38+O38+Q38+S38+U38</f>
        <v>42.035479486280352</v>
      </c>
      <c r="W38" s="66">
        <f>V38/100</f>
        <v>0.42035479486280353</v>
      </c>
      <c r="X38" s="2"/>
      <c r="Y38" s="5"/>
      <c r="Z38" s="5"/>
    </row>
    <row r="39" spans="1:26" ht="15">
      <c r="F39" s="75"/>
      <c r="X39" s="4"/>
      <c r="Y39" s="4"/>
    </row>
    <row r="40" spans="1:26" ht="15" customHeight="1">
      <c r="F40" s="74"/>
      <c r="J40" s="51"/>
      <c r="K40" s="50"/>
      <c r="L40" s="53"/>
      <c r="M40" s="53"/>
      <c r="N40" s="18"/>
      <c r="O40" s="53"/>
      <c r="P40" s="53"/>
      <c r="Q40" s="53"/>
      <c r="R40" s="53"/>
      <c r="S40" s="53"/>
      <c r="T40" s="53"/>
      <c r="U40" s="53"/>
      <c r="V40" s="45"/>
      <c r="W40" s="4"/>
      <c r="X40" s="4"/>
      <c r="Y40" s="4"/>
    </row>
    <row r="41" spans="1:26" ht="26.25" customHeight="1">
      <c r="B41" s="46" t="s">
        <v>109</v>
      </c>
      <c r="C41" s="46"/>
      <c r="D41" s="46"/>
      <c r="E41" s="46"/>
      <c r="F41" s="46"/>
      <c r="G41" s="46"/>
      <c r="H41" s="56" t="s">
        <v>106</v>
      </c>
      <c r="J41" s="52"/>
      <c r="K41" s="50"/>
      <c r="L41" s="53"/>
      <c r="M41" s="53"/>
      <c r="N41" s="18"/>
      <c r="O41" s="53"/>
      <c r="P41" s="53"/>
      <c r="Q41" s="53"/>
      <c r="R41" s="53"/>
      <c r="S41" s="53"/>
      <c r="T41" s="53"/>
      <c r="U41" s="53"/>
      <c r="V41" s="4"/>
      <c r="W41" s="4"/>
      <c r="X41" s="4"/>
      <c r="Y41" s="4"/>
    </row>
    <row r="42" spans="1:26" ht="15" customHeight="1">
      <c r="B42" s="54" t="s">
        <v>110</v>
      </c>
      <c r="C42" s="54"/>
      <c r="D42" s="54"/>
      <c r="E42" s="54"/>
      <c r="F42" s="54"/>
      <c r="G42" s="54"/>
      <c r="H42" s="54" t="s">
        <v>15</v>
      </c>
      <c r="J42" s="52"/>
      <c r="K42" s="50"/>
      <c r="L42" s="53"/>
      <c r="M42" s="53"/>
      <c r="N42" s="18"/>
      <c r="O42" s="53"/>
      <c r="P42" s="53"/>
      <c r="Q42" s="53"/>
      <c r="R42" s="53"/>
      <c r="S42" s="53"/>
      <c r="T42" s="53"/>
      <c r="U42" s="53"/>
      <c r="V42" s="4"/>
      <c r="W42" s="4"/>
      <c r="X42" s="4"/>
      <c r="Y42" s="4"/>
    </row>
    <row r="43" spans="1:26" ht="15" customHeight="1">
      <c r="B43" s="54"/>
      <c r="C43" s="54"/>
      <c r="D43" s="54"/>
      <c r="E43" s="54"/>
      <c r="F43" s="54"/>
      <c r="G43" s="54"/>
      <c r="H43" s="55" t="s">
        <v>107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4"/>
      <c r="W43" s="4"/>
      <c r="X43" s="4"/>
      <c r="Y43" s="4"/>
    </row>
    <row r="44" spans="1:26" ht="15" customHeight="1">
      <c r="B44" s="54"/>
      <c r="C44" s="54"/>
      <c r="D44" s="54"/>
      <c r="E44" s="54"/>
      <c r="F44" s="54"/>
      <c r="G44" s="54"/>
      <c r="H44" s="55" t="s">
        <v>16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4"/>
      <c r="W44" s="4"/>
      <c r="X44" s="4"/>
      <c r="Y44" s="4"/>
    </row>
    <row r="45" spans="1:26">
      <c r="B45" s="54"/>
      <c r="C45" s="54"/>
      <c r="D45" s="54"/>
      <c r="E45" s="54"/>
      <c r="F45" s="54"/>
      <c r="G45" s="54"/>
      <c r="H45" s="55" t="s">
        <v>14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6" ht="12.75" customHeight="1">
      <c r="B46" s="54"/>
      <c r="C46" s="54"/>
      <c r="D46" s="54"/>
      <c r="E46" s="54"/>
      <c r="F46" s="54"/>
      <c r="G46" s="54"/>
      <c r="H46" s="55" t="s">
        <v>108</v>
      </c>
      <c r="I46" s="2"/>
    </row>
    <row r="47" spans="1:26">
      <c r="B47" s="54"/>
      <c r="C47" s="54"/>
      <c r="D47" s="54"/>
      <c r="E47" s="54"/>
      <c r="F47" s="54"/>
      <c r="G47" s="54"/>
      <c r="H47" s="55" t="s">
        <v>17</v>
      </c>
    </row>
  </sheetData>
  <autoFilter ref="A5:W38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sortState ref="A8:W39">
      <sortCondition descending="1" ref="W5:W39"/>
    </sortState>
  </autoFilter>
  <sortState ref="A7:W38">
    <sortCondition descending="1" ref="V7:V38"/>
  </sortState>
  <mergeCells count="26">
    <mergeCell ref="AH5:AI5"/>
    <mergeCell ref="N5:O5"/>
    <mergeCell ref="P5:Q5"/>
    <mergeCell ref="R5:S5"/>
    <mergeCell ref="T5:U5"/>
    <mergeCell ref="V5:V6"/>
    <mergeCell ref="W5:W6"/>
    <mergeCell ref="X5:Y5"/>
    <mergeCell ref="Z5:AA5"/>
    <mergeCell ref="AB5:AC5"/>
    <mergeCell ref="AD5:AE5"/>
    <mergeCell ref="AF5:AG5"/>
    <mergeCell ref="A1:L1"/>
    <mergeCell ref="A2:L2"/>
    <mergeCell ref="A3:L3"/>
    <mergeCell ref="A5:A6"/>
    <mergeCell ref="B5:B6"/>
    <mergeCell ref="E5:E6"/>
    <mergeCell ref="H5:H6"/>
    <mergeCell ref="I5:I6"/>
    <mergeCell ref="J5:K5"/>
    <mergeCell ref="L5:M5"/>
    <mergeCell ref="C5:C6"/>
    <mergeCell ref="D5:D6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48"/>
  <sheetViews>
    <sheetView topLeftCell="A13" zoomScaleNormal="100" workbookViewId="0">
      <selection activeCell="D12" sqref="D12"/>
    </sheetView>
  </sheetViews>
  <sheetFormatPr defaultRowHeight="12.75"/>
  <cols>
    <col min="1" max="1" width="4.85546875" customWidth="1"/>
    <col min="2" max="2" width="17.5703125" style="13" bestFit="1" customWidth="1"/>
    <col min="3" max="3" width="11.7109375" style="13" bestFit="1" customWidth="1"/>
    <col min="4" max="4" width="14.85546875" style="13" bestFit="1" customWidth="1"/>
    <col min="5" max="5" width="12.42578125" style="13" customWidth="1"/>
    <col min="6" max="6" width="8.28515625" style="13" bestFit="1" customWidth="1"/>
    <col min="7" max="7" width="12.42578125" style="13" customWidth="1"/>
    <col min="8" max="8" width="42" style="13" customWidth="1"/>
    <col min="9" max="9" width="21.42578125" style="13" customWidth="1"/>
    <col min="10" max="10" width="0.140625" customWidth="1"/>
    <col min="11" max="11" width="9.28515625" customWidth="1"/>
    <col min="12" max="12" width="8.42578125" customWidth="1"/>
    <col min="13" max="13" width="8.7109375" customWidth="1"/>
    <col min="14" max="14" width="8.85546875" customWidth="1"/>
    <col min="15" max="19" width="10" customWidth="1"/>
    <col min="20" max="20" width="10.85546875" customWidth="1"/>
    <col min="21" max="21" width="10" customWidth="1"/>
    <col min="22" max="22" width="9.85546875" bestFit="1" customWidth="1"/>
    <col min="23" max="23" width="11.42578125" customWidth="1"/>
    <col min="25" max="25" width="9.85546875" bestFit="1" customWidth="1"/>
    <col min="27" max="27" width="9.85546875" bestFit="1" customWidth="1"/>
    <col min="29" max="29" width="9.85546875" bestFit="1" customWidth="1"/>
  </cols>
  <sheetData>
    <row r="1" spans="1:35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X1" s="16"/>
      <c r="Y1" s="16"/>
      <c r="Z1" s="16"/>
      <c r="AA1" s="16"/>
      <c r="AB1" s="16"/>
      <c r="AC1" s="16"/>
    </row>
    <row r="2" spans="1:35">
      <c r="A2" s="150" t="s">
        <v>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X2" s="16"/>
      <c r="Y2" s="16"/>
      <c r="Z2" s="16"/>
      <c r="AA2" s="16"/>
      <c r="AB2" s="16"/>
      <c r="AC2" s="16"/>
    </row>
    <row r="3" spans="1:35">
      <c r="A3" s="150" t="s">
        <v>26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X3" s="16"/>
      <c r="Y3" s="16"/>
      <c r="Z3" s="16"/>
      <c r="AA3" s="16"/>
      <c r="AB3" s="16"/>
      <c r="AC3" s="16"/>
    </row>
    <row r="4" spans="1:35">
      <c r="A4" s="1"/>
      <c r="J4" s="1"/>
      <c r="K4" s="1"/>
      <c r="L4" s="1"/>
      <c r="X4" s="16"/>
      <c r="Y4" s="16"/>
      <c r="Z4" s="16"/>
      <c r="AA4" s="16"/>
      <c r="AB4" s="16"/>
      <c r="AC4" s="16"/>
    </row>
    <row r="5" spans="1:35" ht="41.25" customHeight="1">
      <c r="A5" s="151" t="s">
        <v>0</v>
      </c>
      <c r="B5" s="142" t="s">
        <v>111</v>
      </c>
      <c r="C5" s="142" t="s">
        <v>112</v>
      </c>
      <c r="D5" s="142" t="s">
        <v>113</v>
      </c>
      <c r="E5" s="142" t="s">
        <v>1</v>
      </c>
      <c r="F5" s="142" t="s">
        <v>190</v>
      </c>
      <c r="G5" s="142" t="s">
        <v>191</v>
      </c>
      <c r="H5" s="165" t="s">
        <v>2</v>
      </c>
      <c r="I5" s="165" t="s">
        <v>3</v>
      </c>
      <c r="J5" s="155" t="s">
        <v>9</v>
      </c>
      <c r="K5" s="156"/>
      <c r="L5" s="155" t="s">
        <v>18</v>
      </c>
      <c r="M5" s="156"/>
      <c r="N5" s="155" t="s">
        <v>19</v>
      </c>
      <c r="O5" s="156"/>
      <c r="P5" s="158" t="s">
        <v>20</v>
      </c>
      <c r="Q5" s="159"/>
      <c r="R5" s="158" t="s">
        <v>21</v>
      </c>
      <c r="S5" s="159"/>
      <c r="T5" s="158" t="s">
        <v>22</v>
      </c>
      <c r="U5" s="159"/>
      <c r="V5" s="167" t="s">
        <v>5</v>
      </c>
      <c r="W5" s="169" t="s">
        <v>6</v>
      </c>
      <c r="X5" s="163" t="s">
        <v>12</v>
      </c>
      <c r="Y5" s="163"/>
      <c r="Z5" s="163" t="s">
        <v>11</v>
      </c>
      <c r="AA5" s="163"/>
      <c r="AB5" s="163" t="s">
        <v>10</v>
      </c>
      <c r="AC5" s="163"/>
      <c r="AD5" s="164" t="s">
        <v>23</v>
      </c>
      <c r="AE5" s="164"/>
      <c r="AF5" s="164" t="s">
        <v>24</v>
      </c>
      <c r="AG5" s="164"/>
      <c r="AH5" s="164" t="s">
        <v>25</v>
      </c>
      <c r="AI5" s="164"/>
    </row>
    <row r="6" spans="1:35" ht="23.25" customHeight="1">
      <c r="A6" s="152"/>
      <c r="B6" s="143"/>
      <c r="C6" s="143"/>
      <c r="D6" s="143"/>
      <c r="E6" s="143"/>
      <c r="F6" s="143"/>
      <c r="G6" s="143"/>
      <c r="H6" s="166"/>
      <c r="I6" s="166"/>
      <c r="J6" s="118" t="s">
        <v>8</v>
      </c>
      <c r="K6" s="6" t="s">
        <v>7</v>
      </c>
      <c r="L6" s="7" t="s">
        <v>8</v>
      </c>
      <c r="M6" s="6" t="s">
        <v>7</v>
      </c>
      <c r="N6" s="3" t="s">
        <v>8</v>
      </c>
      <c r="O6" s="6" t="s">
        <v>7</v>
      </c>
      <c r="P6" s="3" t="s">
        <v>8</v>
      </c>
      <c r="Q6" s="6" t="s">
        <v>7</v>
      </c>
      <c r="R6" s="3" t="s">
        <v>8</v>
      </c>
      <c r="S6" s="6" t="s">
        <v>7</v>
      </c>
      <c r="T6" s="3" t="s">
        <v>8</v>
      </c>
      <c r="U6" s="6" t="s">
        <v>7</v>
      </c>
      <c r="V6" s="168"/>
      <c r="W6" s="169"/>
      <c r="X6" s="18" t="s">
        <v>13</v>
      </c>
      <c r="Y6" s="18">
        <v>20</v>
      </c>
      <c r="Z6" s="18"/>
      <c r="AA6" s="18">
        <v>30</v>
      </c>
      <c r="AB6" s="18"/>
      <c r="AC6" s="18">
        <v>20</v>
      </c>
      <c r="AE6">
        <v>10</v>
      </c>
      <c r="AG6">
        <v>10</v>
      </c>
      <c r="AI6">
        <v>10</v>
      </c>
    </row>
    <row r="7" spans="1:35" ht="48" customHeight="1">
      <c r="A7" s="189">
        <v>1</v>
      </c>
      <c r="B7" s="208" t="s">
        <v>114</v>
      </c>
      <c r="C7" s="208" t="s">
        <v>115</v>
      </c>
      <c r="D7" s="208" t="s">
        <v>116</v>
      </c>
      <c r="E7" s="192">
        <v>38665</v>
      </c>
      <c r="F7" s="192" t="s">
        <v>192</v>
      </c>
      <c r="G7" s="192" t="s">
        <v>545</v>
      </c>
      <c r="H7" s="210" t="s">
        <v>57</v>
      </c>
      <c r="I7" s="214" t="s">
        <v>44</v>
      </c>
      <c r="J7" s="206">
        <v>42</v>
      </c>
      <c r="K7" s="195">
        <f>$Y$6*J7/$Y$7</f>
        <v>17.872340425531913</v>
      </c>
      <c r="L7" s="215">
        <v>13.3</v>
      </c>
      <c r="M7" s="212">
        <f>$AA$6*L7/$AA$7</f>
        <v>26.6</v>
      </c>
      <c r="N7" s="213">
        <v>41.65</v>
      </c>
      <c r="O7" s="212">
        <f>($AC$6*$AC$7)/N7</f>
        <v>14.914765906362543</v>
      </c>
      <c r="P7" s="198">
        <v>38</v>
      </c>
      <c r="Q7" s="212">
        <f>$AE$6*P7/$AE$7</f>
        <v>10</v>
      </c>
      <c r="R7" s="212">
        <v>193</v>
      </c>
      <c r="S7" s="212">
        <f>$AG$6*R7/$AG$7</f>
        <v>9.1904761904761898</v>
      </c>
      <c r="T7" s="213">
        <v>8.01</v>
      </c>
      <c r="U7" s="212">
        <f>($AI$6*$AI$7)/T7</f>
        <v>9.7627965043695379</v>
      </c>
      <c r="V7" s="212">
        <f>K7+M7+O7+Q7+S7+U7</f>
        <v>88.34037902674018</v>
      </c>
      <c r="W7" s="199">
        <f>V7/100</f>
        <v>0.88340379026740179</v>
      </c>
      <c r="X7" s="18"/>
      <c r="Y7" s="18">
        <f>LARGE(J7:J38,1)</f>
        <v>47</v>
      </c>
      <c r="Z7" s="18"/>
      <c r="AA7" s="18">
        <f>LARGE(L7:L38,1)</f>
        <v>15</v>
      </c>
      <c r="AB7" s="18"/>
      <c r="AC7" s="18">
        <f>SMALL(N7:N38,1)</f>
        <v>31.06</v>
      </c>
      <c r="AE7" s="18">
        <f>LARGE(P7:P38,1)</f>
        <v>38</v>
      </c>
      <c r="AG7" s="18">
        <f>LARGE(R7:R38,1)</f>
        <v>210</v>
      </c>
      <c r="AI7" s="18">
        <f>SMALL(T7:T38,1)</f>
        <v>7.82</v>
      </c>
    </row>
    <row r="8" spans="1:35" s="2" customFormat="1" ht="50.25" customHeight="1">
      <c r="A8" s="189">
        <v>2</v>
      </c>
      <c r="B8" s="208" t="s">
        <v>117</v>
      </c>
      <c r="C8" s="208" t="s">
        <v>118</v>
      </c>
      <c r="D8" s="208" t="s">
        <v>119</v>
      </c>
      <c r="E8" s="209">
        <v>38678</v>
      </c>
      <c r="F8" s="192" t="s">
        <v>192</v>
      </c>
      <c r="G8" s="209" t="s">
        <v>544</v>
      </c>
      <c r="H8" s="210" t="s">
        <v>57</v>
      </c>
      <c r="I8" s="211" t="s">
        <v>44</v>
      </c>
      <c r="J8" s="202">
        <v>38</v>
      </c>
      <c r="K8" s="195">
        <f>$Y$6*J8/$Y$7</f>
        <v>16.170212765957448</v>
      </c>
      <c r="L8" s="212">
        <v>10.3</v>
      </c>
      <c r="M8" s="212">
        <f>$AA$6*L8/$AA$7</f>
        <v>20.6</v>
      </c>
      <c r="N8" s="213">
        <v>39.19</v>
      </c>
      <c r="O8" s="212">
        <f>($AC$6*$AC$7)/N8</f>
        <v>15.850982393467721</v>
      </c>
      <c r="P8" s="198">
        <v>28</v>
      </c>
      <c r="Q8" s="212">
        <f>$AE$6*P8/$AE$7</f>
        <v>7.3684210526315788</v>
      </c>
      <c r="R8" s="212">
        <v>190</v>
      </c>
      <c r="S8" s="212">
        <f>$AG$6*R8/$AG$7</f>
        <v>9.0476190476190474</v>
      </c>
      <c r="T8" s="213">
        <v>7.98</v>
      </c>
      <c r="U8" s="212">
        <f>($AI$6*$AI$7)/T8</f>
        <v>9.799498746867167</v>
      </c>
      <c r="V8" s="212">
        <f>K8+M8+O8+Q8+S8+U8</f>
        <v>78.836734006542969</v>
      </c>
      <c r="W8" s="199">
        <f>V8/100</f>
        <v>0.78836734006542963</v>
      </c>
      <c r="X8" s="18"/>
      <c r="Y8" s="18"/>
      <c r="Z8" s="18"/>
      <c r="AA8" s="18"/>
      <c r="AB8" s="18"/>
      <c r="AC8" s="18"/>
    </row>
    <row r="9" spans="1:35" ht="33" customHeight="1">
      <c r="A9" s="189">
        <v>3</v>
      </c>
      <c r="B9" s="208" t="s">
        <v>120</v>
      </c>
      <c r="C9" s="208" t="s">
        <v>121</v>
      </c>
      <c r="D9" s="208" t="s">
        <v>122</v>
      </c>
      <c r="E9" s="216">
        <v>38424</v>
      </c>
      <c r="F9" s="192" t="s">
        <v>192</v>
      </c>
      <c r="G9" s="209" t="s">
        <v>544</v>
      </c>
      <c r="H9" s="210" t="s">
        <v>55</v>
      </c>
      <c r="I9" s="210" t="s">
        <v>42</v>
      </c>
      <c r="J9" s="194">
        <v>11.5</v>
      </c>
      <c r="K9" s="195">
        <f>$Y$6*J9/$Y$7</f>
        <v>4.8936170212765955</v>
      </c>
      <c r="L9" s="212">
        <v>15</v>
      </c>
      <c r="M9" s="212">
        <f>$AA$6*L9/$AA$7</f>
        <v>30</v>
      </c>
      <c r="N9" s="213">
        <v>31.06</v>
      </c>
      <c r="O9" s="212">
        <f>($AC$6*$AC$7)/N9</f>
        <v>20</v>
      </c>
      <c r="P9" s="198">
        <v>19</v>
      </c>
      <c r="Q9" s="212">
        <f>$AE$6*P9/$AE$7</f>
        <v>5</v>
      </c>
      <c r="R9" s="212">
        <v>184</v>
      </c>
      <c r="S9" s="212">
        <f>$AG$6*R9/$AG$7</f>
        <v>8.7619047619047628</v>
      </c>
      <c r="T9" s="213">
        <v>8.23</v>
      </c>
      <c r="U9" s="212">
        <f>($AI$6*$AI$7)/T9</f>
        <v>9.5018226002430133</v>
      </c>
      <c r="V9" s="212">
        <f>K9+M9+O9+Q9+S9+U9</f>
        <v>78.157344383424373</v>
      </c>
      <c r="W9" s="199">
        <f>V9/100</f>
        <v>0.78157344383424376</v>
      </c>
      <c r="X9" s="18"/>
      <c r="Y9" s="18"/>
      <c r="Z9" s="18"/>
      <c r="AA9" s="18"/>
      <c r="AB9" s="18"/>
      <c r="AC9" s="18"/>
    </row>
    <row r="10" spans="1:35" ht="14.25" customHeight="1">
      <c r="A10" s="189">
        <v>4</v>
      </c>
      <c r="B10" s="211" t="s">
        <v>123</v>
      </c>
      <c r="C10" s="211" t="s">
        <v>121</v>
      </c>
      <c r="D10" s="211" t="s">
        <v>124</v>
      </c>
      <c r="E10" s="209">
        <v>38710</v>
      </c>
      <c r="F10" s="192" t="s">
        <v>192</v>
      </c>
      <c r="G10" s="209" t="s">
        <v>544</v>
      </c>
      <c r="H10" s="210" t="s">
        <v>38</v>
      </c>
      <c r="I10" s="211" t="s">
        <v>39</v>
      </c>
      <c r="J10" s="194">
        <v>20.5</v>
      </c>
      <c r="K10" s="195">
        <f>$Y$6*J10/$Y$7</f>
        <v>8.7234042553191493</v>
      </c>
      <c r="L10" s="212">
        <v>13</v>
      </c>
      <c r="M10" s="212">
        <f>$AA$6*L10/$AA$7</f>
        <v>26</v>
      </c>
      <c r="N10" s="213">
        <v>39.700000000000003</v>
      </c>
      <c r="O10" s="212">
        <f>($AC$6*$AC$7)/N10</f>
        <v>15.647355163727957</v>
      </c>
      <c r="P10" s="198">
        <v>33</v>
      </c>
      <c r="Q10" s="212">
        <f>$AE$6*P10/$AE$7</f>
        <v>8.6842105263157894</v>
      </c>
      <c r="R10" s="212">
        <v>186</v>
      </c>
      <c r="S10" s="212">
        <f>$AG$6*R10/$AG$7</f>
        <v>8.8571428571428577</v>
      </c>
      <c r="T10" s="213">
        <v>8.33</v>
      </c>
      <c r="U10" s="212">
        <f>($AI$6*$AI$7)/T10</f>
        <v>9.387755102040817</v>
      </c>
      <c r="V10" s="212">
        <f>K10+M10+O10+Q10+S10+U10</f>
        <v>77.299867904546574</v>
      </c>
      <c r="W10" s="199">
        <f>V10/100</f>
        <v>0.77299867904546571</v>
      </c>
      <c r="X10" s="16"/>
      <c r="Y10" s="16"/>
      <c r="Z10" s="16"/>
      <c r="AA10" s="16"/>
      <c r="AB10" s="16"/>
      <c r="AC10" s="16"/>
    </row>
    <row r="11" spans="1:35" ht="51.75" customHeight="1">
      <c r="A11" s="189">
        <v>5</v>
      </c>
      <c r="B11" s="208" t="s">
        <v>125</v>
      </c>
      <c r="C11" s="208" t="s">
        <v>121</v>
      </c>
      <c r="D11" s="208" t="s">
        <v>126</v>
      </c>
      <c r="E11" s="209">
        <v>38533</v>
      </c>
      <c r="F11" s="192" t="s">
        <v>192</v>
      </c>
      <c r="G11" s="209" t="s">
        <v>544</v>
      </c>
      <c r="H11" s="210" t="s">
        <v>57</v>
      </c>
      <c r="I11" s="214" t="s">
        <v>44</v>
      </c>
      <c r="J11" s="202">
        <v>43.5</v>
      </c>
      <c r="K11" s="195">
        <f>$Y$6*J11/$Y$7</f>
        <v>18.51063829787234</v>
      </c>
      <c r="L11" s="212">
        <v>8.8000000000000007</v>
      </c>
      <c r="M11" s="212">
        <f>$AA$6*L11/$AA$7</f>
        <v>17.600000000000001</v>
      </c>
      <c r="N11" s="213">
        <v>41.42</v>
      </c>
      <c r="O11" s="212">
        <f>($AC$6*$AC$7)/N11</f>
        <v>14.997585707387733</v>
      </c>
      <c r="P11" s="198">
        <v>25</v>
      </c>
      <c r="Q11" s="212">
        <f>$AE$6*P11/$AE$7</f>
        <v>6.5789473684210522</v>
      </c>
      <c r="R11" s="212">
        <v>190</v>
      </c>
      <c r="S11" s="212">
        <f>$AG$6*R11/$AG$7</f>
        <v>9.0476190476190474</v>
      </c>
      <c r="T11" s="213">
        <v>7.95</v>
      </c>
      <c r="U11" s="212">
        <f>($AI$6*$AI$7)/T11</f>
        <v>9.8364779874213841</v>
      </c>
      <c r="V11" s="212">
        <f>K11+M11+O11+Q11+S11+U11</f>
        <v>76.571268408721565</v>
      </c>
      <c r="W11" s="199">
        <f>V11/100</f>
        <v>0.7657126840872156</v>
      </c>
      <c r="X11" s="5"/>
      <c r="Y11" s="5"/>
      <c r="Z11" s="5"/>
      <c r="AA11" s="5"/>
      <c r="AB11" s="5"/>
      <c r="AC11" s="5"/>
    </row>
    <row r="12" spans="1:35" ht="30">
      <c r="A12" s="189">
        <v>6</v>
      </c>
      <c r="B12" s="208" t="s">
        <v>127</v>
      </c>
      <c r="C12" s="208" t="s">
        <v>128</v>
      </c>
      <c r="D12" s="208" t="s">
        <v>124</v>
      </c>
      <c r="E12" s="217">
        <v>38659</v>
      </c>
      <c r="F12" s="192" t="s">
        <v>192</v>
      </c>
      <c r="G12" s="209" t="s">
        <v>544</v>
      </c>
      <c r="H12" s="211" t="s">
        <v>40</v>
      </c>
      <c r="I12" s="210" t="s">
        <v>53</v>
      </c>
      <c r="J12" s="194">
        <v>27.5</v>
      </c>
      <c r="K12" s="195">
        <f>$Y$6*J12/$Y$7</f>
        <v>11.702127659574469</v>
      </c>
      <c r="L12" s="212">
        <v>12.3</v>
      </c>
      <c r="M12" s="212">
        <f>$AA$6*L12/$AA$7</f>
        <v>24.6</v>
      </c>
      <c r="N12" s="213">
        <v>39.39</v>
      </c>
      <c r="O12" s="212">
        <f>($AC$6*$AC$7)/N12</f>
        <v>15.770500126935769</v>
      </c>
      <c r="P12" s="198">
        <v>17</v>
      </c>
      <c r="Q12" s="212">
        <f>$AE$6*P12/$AE$7</f>
        <v>4.4736842105263159</v>
      </c>
      <c r="R12" s="212">
        <v>210</v>
      </c>
      <c r="S12" s="212">
        <f>$AG$6*R12/$AG$7</f>
        <v>10</v>
      </c>
      <c r="T12" s="213">
        <v>8.11</v>
      </c>
      <c r="U12" s="212">
        <f>($AI$6*$AI$7)/T12</f>
        <v>9.6424167694204694</v>
      </c>
      <c r="V12" s="212">
        <f>K12+M12+O12+Q12+S12+U12</f>
        <v>76.188728766457018</v>
      </c>
      <c r="W12" s="199">
        <f>V12/100</f>
        <v>0.76188728766457015</v>
      </c>
      <c r="X12" s="5"/>
      <c r="Y12" s="5"/>
      <c r="Z12" s="5"/>
      <c r="AA12" s="5"/>
      <c r="AB12" s="5"/>
      <c r="AC12" s="5"/>
    </row>
    <row r="13" spans="1:35" ht="14.25" customHeight="1">
      <c r="A13" s="189">
        <v>7</v>
      </c>
      <c r="B13" s="208" t="s">
        <v>129</v>
      </c>
      <c r="C13" s="208" t="s">
        <v>130</v>
      </c>
      <c r="D13" s="208" t="s">
        <v>131</v>
      </c>
      <c r="E13" s="216">
        <v>38616</v>
      </c>
      <c r="F13" s="192" t="s">
        <v>192</v>
      </c>
      <c r="G13" s="209" t="s">
        <v>544</v>
      </c>
      <c r="H13" s="210" t="s">
        <v>58</v>
      </c>
      <c r="I13" s="210" t="s">
        <v>45</v>
      </c>
      <c r="J13" s="202">
        <v>47</v>
      </c>
      <c r="K13" s="195">
        <f>$Y$6*J13/$Y$7</f>
        <v>20</v>
      </c>
      <c r="L13" s="212">
        <v>8.5</v>
      </c>
      <c r="M13" s="212">
        <f>$AA$6*L13/$AA$7</f>
        <v>17</v>
      </c>
      <c r="N13" s="213">
        <v>44.44</v>
      </c>
      <c r="O13" s="212">
        <f>($AC$6*$AC$7)/N13</f>
        <v>13.978397839783977</v>
      </c>
      <c r="P13" s="198">
        <v>25</v>
      </c>
      <c r="Q13" s="212">
        <f>$AE$6*P13/$AE$7</f>
        <v>6.5789473684210522</v>
      </c>
      <c r="R13" s="212">
        <v>169</v>
      </c>
      <c r="S13" s="212">
        <f>$AG$6*R13/$AG$7</f>
        <v>8.0476190476190474</v>
      </c>
      <c r="T13" s="213">
        <v>9.0299999999999994</v>
      </c>
      <c r="U13" s="212">
        <f>($AI$6*$AI$7)/T13</f>
        <v>8.6600221483942423</v>
      </c>
      <c r="V13" s="212">
        <f>K13+M13+O13+Q13+S13+U13</f>
        <v>74.264986404218334</v>
      </c>
      <c r="W13" s="199">
        <f>V13/100</f>
        <v>0.74264986404218336</v>
      </c>
      <c r="X13" s="5"/>
      <c r="Y13" s="5"/>
      <c r="Z13" s="5"/>
      <c r="AA13" s="5"/>
      <c r="AB13" s="5"/>
      <c r="AC13" s="5"/>
    </row>
    <row r="14" spans="1:35" s="2" customFormat="1" ht="45" customHeight="1">
      <c r="A14" s="189">
        <v>8</v>
      </c>
      <c r="B14" s="208" t="s">
        <v>132</v>
      </c>
      <c r="C14" s="208" t="s">
        <v>133</v>
      </c>
      <c r="D14" s="208" t="s">
        <v>134</v>
      </c>
      <c r="E14" s="209">
        <v>38668</v>
      </c>
      <c r="F14" s="192" t="s">
        <v>192</v>
      </c>
      <c r="G14" s="209" t="s">
        <v>544</v>
      </c>
      <c r="H14" s="210" t="s">
        <v>57</v>
      </c>
      <c r="I14" s="211" t="s">
        <v>44</v>
      </c>
      <c r="J14" s="202">
        <v>26.5</v>
      </c>
      <c r="K14" s="195">
        <f>$Y$6*J14/$Y$7</f>
        <v>11.276595744680851</v>
      </c>
      <c r="L14" s="212">
        <v>12.5</v>
      </c>
      <c r="M14" s="212">
        <f>$AA$6*L14/$AA$7</f>
        <v>25</v>
      </c>
      <c r="N14" s="213">
        <v>56.24</v>
      </c>
      <c r="O14" s="212">
        <f>($AC$6*$AC$7)/N14</f>
        <v>11.045519203413939</v>
      </c>
      <c r="P14" s="198">
        <v>29</v>
      </c>
      <c r="Q14" s="212">
        <f>$AE$6*P14/$AE$7</f>
        <v>7.6315789473684212</v>
      </c>
      <c r="R14" s="212">
        <v>205</v>
      </c>
      <c r="S14" s="212">
        <f>$AG$6*R14/$AG$7</f>
        <v>9.7619047619047628</v>
      </c>
      <c r="T14" s="213">
        <v>8.48</v>
      </c>
      <c r="U14" s="212">
        <f>($AI$6*$AI$7)/T14</f>
        <v>9.2216981132075464</v>
      </c>
      <c r="V14" s="212">
        <f>K14+M14+O14+Q14+S14+U14</f>
        <v>73.937296770575514</v>
      </c>
      <c r="W14" s="199">
        <f>V14/100</f>
        <v>0.73937296770575511</v>
      </c>
      <c r="X14" s="5"/>
      <c r="Y14" s="5"/>
      <c r="Z14" s="5"/>
      <c r="AA14" s="5"/>
      <c r="AB14" s="5"/>
      <c r="AC14" s="5"/>
    </row>
    <row r="15" spans="1:35" s="2" customFormat="1" ht="27.75" customHeight="1">
      <c r="A15" s="57">
        <v>9</v>
      </c>
      <c r="B15" s="58" t="s">
        <v>135</v>
      </c>
      <c r="C15" s="58" t="s">
        <v>136</v>
      </c>
      <c r="D15" s="58" t="s">
        <v>137</v>
      </c>
      <c r="E15" s="23">
        <v>38573</v>
      </c>
      <c r="F15" s="31" t="s">
        <v>192</v>
      </c>
      <c r="G15" s="23"/>
      <c r="H15" s="21" t="s">
        <v>64</v>
      </c>
      <c r="I15" s="21" t="s">
        <v>42</v>
      </c>
      <c r="J15" s="121">
        <v>18</v>
      </c>
      <c r="K15" s="60">
        <f>$Y$6*J15/$Y$7</f>
        <v>7.6595744680851068</v>
      </c>
      <c r="L15" s="64">
        <v>12.2</v>
      </c>
      <c r="M15" s="61">
        <f>$AA$6*L15/$AA$7</f>
        <v>24.4</v>
      </c>
      <c r="N15" s="62">
        <v>37.53</v>
      </c>
      <c r="O15" s="61">
        <f>($AC$6*$AC$7)/N15</f>
        <v>16.552091660005328</v>
      </c>
      <c r="P15" s="63">
        <v>26</v>
      </c>
      <c r="Q15" s="61">
        <f>$AE$6*P15/$AE$7</f>
        <v>6.8421052631578947</v>
      </c>
      <c r="R15" s="64">
        <v>178</v>
      </c>
      <c r="S15" s="61">
        <f>$AG$6*R15/$AG$7</f>
        <v>8.4761904761904763</v>
      </c>
      <c r="T15" s="62">
        <v>8.5</v>
      </c>
      <c r="U15" s="61">
        <f>($AI$6*$AI$7)/T15</f>
        <v>9.2000000000000011</v>
      </c>
      <c r="V15" s="65">
        <f>K15+M15+O15+Q15+S15+U15</f>
        <v>73.129961867438809</v>
      </c>
      <c r="W15" s="66">
        <f>V15/100</f>
        <v>0.73129961867438809</v>
      </c>
      <c r="X15" s="4"/>
      <c r="Y15" s="4"/>
      <c r="Z15" s="4"/>
      <c r="AA15" s="4"/>
      <c r="AB15" s="4"/>
      <c r="AC15" s="4"/>
    </row>
    <row r="16" spans="1:35" ht="15" customHeight="1">
      <c r="A16" s="57">
        <v>10</v>
      </c>
      <c r="B16" s="58" t="s">
        <v>123</v>
      </c>
      <c r="C16" s="58" t="s">
        <v>138</v>
      </c>
      <c r="D16" s="58" t="s">
        <v>139</v>
      </c>
      <c r="E16" s="23">
        <v>38699</v>
      </c>
      <c r="F16" s="31" t="s">
        <v>192</v>
      </c>
      <c r="G16" s="23"/>
      <c r="H16" s="22" t="s">
        <v>60</v>
      </c>
      <c r="I16" s="22" t="s">
        <v>48</v>
      </c>
      <c r="J16" s="120">
        <v>22</v>
      </c>
      <c r="K16" s="60">
        <f>$Y$6*J16/$Y$7</f>
        <v>9.3617021276595747</v>
      </c>
      <c r="L16" s="64">
        <v>12</v>
      </c>
      <c r="M16" s="61">
        <f>$AA$6*L16/$AA$7</f>
        <v>24</v>
      </c>
      <c r="N16" s="62">
        <v>48</v>
      </c>
      <c r="O16" s="61">
        <f>($AC$6*$AC$7)/N16</f>
        <v>12.941666666666665</v>
      </c>
      <c r="P16" s="63">
        <v>31</v>
      </c>
      <c r="Q16" s="61">
        <f>$AE$6*P16/$AE$7</f>
        <v>8.1578947368421044</v>
      </c>
      <c r="R16" s="64">
        <v>186</v>
      </c>
      <c r="S16" s="61">
        <f>$AG$6*R16/$AG$7</f>
        <v>8.8571428571428577</v>
      </c>
      <c r="T16" s="62">
        <v>8.89</v>
      </c>
      <c r="U16" s="61">
        <f>($AI$6*$AI$7)/T16</f>
        <v>8.7964004499437571</v>
      </c>
      <c r="V16" s="65">
        <f>K16+M16+O16+Q16+S16+U16</f>
        <v>72.114806838254964</v>
      </c>
      <c r="W16" s="66">
        <f>V16/100</f>
        <v>0.72114806838254963</v>
      </c>
      <c r="X16" s="5"/>
      <c r="Y16" s="5"/>
      <c r="Z16" s="5"/>
      <c r="AA16" s="5"/>
      <c r="AB16" s="5"/>
      <c r="AC16" s="5"/>
    </row>
    <row r="17" spans="1:29" ht="35.25" customHeight="1">
      <c r="A17" s="57">
        <v>11</v>
      </c>
      <c r="B17" s="58" t="s">
        <v>140</v>
      </c>
      <c r="C17" s="58" t="s">
        <v>141</v>
      </c>
      <c r="D17" s="58" t="s">
        <v>142</v>
      </c>
      <c r="E17" s="23">
        <v>38720</v>
      </c>
      <c r="F17" s="31" t="s">
        <v>192</v>
      </c>
      <c r="G17" s="23"/>
      <c r="H17" s="22" t="s">
        <v>59</v>
      </c>
      <c r="I17" s="22" t="s">
        <v>47</v>
      </c>
      <c r="J17" s="120">
        <v>25.5</v>
      </c>
      <c r="K17" s="60">
        <f>$Y$6*J17/$Y$7</f>
        <v>10.851063829787234</v>
      </c>
      <c r="L17" s="64">
        <v>12.3</v>
      </c>
      <c r="M17" s="61">
        <f>$AA$6*L17/$AA$7</f>
        <v>24.6</v>
      </c>
      <c r="N17" s="62">
        <v>53.58</v>
      </c>
      <c r="O17" s="61">
        <f>($AC$6*$AC$7)/N17</f>
        <v>11.593878312803284</v>
      </c>
      <c r="P17" s="63">
        <v>28</v>
      </c>
      <c r="Q17" s="61">
        <f>$AE$6*P17/$AE$7</f>
        <v>7.3684210526315788</v>
      </c>
      <c r="R17" s="64">
        <v>164</v>
      </c>
      <c r="S17" s="61">
        <f>$AG$6*R17/$AG$7</f>
        <v>7.8095238095238093</v>
      </c>
      <c r="T17" s="62">
        <v>8.43</v>
      </c>
      <c r="U17" s="61">
        <f>($AI$6*$AI$7)/T17</f>
        <v>9.2763938315539747</v>
      </c>
      <c r="V17" s="65">
        <f>K17+M17+O17+Q17+S17+U17</f>
        <v>71.499280836299889</v>
      </c>
      <c r="W17" s="66">
        <f>V17/100</f>
        <v>0.71499280836299883</v>
      </c>
      <c r="X17" s="5"/>
      <c r="Y17" s="5"/>
      <c r="Z17" s="5"/>
      <c r="AA17" s="5"/>
      <c r="AB17" s="5"/>
      <c r="AC17" s="5"/>
    </row>
    <row r="18" spans="1:29" ht="33" customHeight="1">
      <c r="A18" s="57">
        <v>12</v>
      </c>
      <c r="B18" s="58" t="s">
        <v>143</v>
      </c>
      <c r="C18" s="58" t="s">
        <v>144</v>
      </c>
      <c r="D18" s="58" t="s">
        <v>145</v>
      </c>
      <c r="E18" s="32" t="s">
        <v>61</v>
      </c>
      <c r="F18" s="31" t="s">
        <v>192</v>
      </c>
      <c r="G18" s="32"/>
      <c r="H18" s="25" t="s">
        <v>62</v>
      </c>
      <c r="I18" s="25" t="s">
        <v>49</v>
      </c>
      <c r="J18" s="121">
        <v>19</v>
      </c>
      <c r="K18" s="60">
        <f>$Y$6*J18/$Y$7</f>
        <v>8.085106382978724</v>
      </c>
      <c r="L18" s="64">
        <v>12.5</v>
      </c>
      <c r="M18" s="61">
        <f>$AA$6*L18/$AA$7</f>
        <v>25</v>
      </c>
      <c r="N18" s="62">
        <v>47.95</v>
      </c>
      <c r="O18" s="61">
        <f>($AC$6*$AC$7)/N18</f>
        <v>12.955161626694471</v>
      </c>
      <c r="P18" s="63">
        <v>26</v>
      </c>
      <c r="Q18" s="61">
        <f>$AE$6*P18/$AE$7</f>
        <v>6.8421052631578947</v>
      </c>
      <c r="R18" s="64">
        <v>165</v>
      </c>
      <c r="S18" s="61">
        <f>$AG$6*R18/$AG$7</f>
        <v>7.8571428571428568</v>
      </c>
      <c r="T18" s="62">
        <v>8.7799999999999994</v>
      </c>
      <c r="U18" s="61">
        <f>($AI$6*$AI$7)/T18</f>
        <v>8.9066059225512539</v>
      </c>
      <c r="V18" s="65">
        <f>K18+M18+O18+Q18+S18+U18</f>
        <v>69.6461220525252</v>
      </c>
      <c r="W18" s="66">
        <f>V18/100</f>
        <v>0.69646122052525206</v>
      </c>
      <c r="X18" s="5"/>
      <c r="Y18" s="5"/>
      <c r="Z18" s="5"/>
      <c r="AA18" s="5"/>
      <c r="AB18" s="5"/>
      <c r="AC18" s="5"/>
    </row>
    <row r="19" spans="1:29" ht="18.75" customHeight="1">
      <c r="A19" s="57">
        <v>13</v>
      </c>
      <c r="B19" s="58" t="s">
        <v>146</v>
      </c>
      <c r="C19" s="58" t="s">
        <v>147</v>
      </c>
      <c r="D19" s="58" t="s">
        <v>148</v>
      </c>
      <c r="E19" s="24">
        <v>38658</v>
      </c>
      <c r="F19" s="31" t="s">
        <v>192</v>
      </c>
      <c r="G19" s="24"/>
      <c r="H19" s="22" t="s">
        <v>56</v>
      </c>
      <c r="I19" s="25" t="s">
        <v>51</v>
      </c>
      <c r="J19" s="121">
        <v>14.5</v>
      </c>
      <c r="K19" s="60">
        <f>$Y$6*J19/$Y$7</f>
        <v>6.1702127659574471</v>
      </c>
      <c r="L19" s="64">
        <v>9.5</v>
      </c>
      <c r="M19" s="61">
        <f>$AA$6*L19/$AA$7</f>
        <v>19</v>
      </c>
      <c r="N19" s="62">
        <v>33.200000000000003</v>
      </c>
      <c r="O19" s="61">
        <f>($AC$6*$AC$7)/N19</f>
        <v>18.710843373493972</v>
      </c>
      <c r="P19" s="63">
        <v>26</v>
      </c>
      <c r="Q19" s="61">
        <f>$AE$6*P19/$AE$7</f>
        <v>6.8421052631578947</v>
      </c>
      <c r="R19" s="64">
        <v>182</v>
      </c>
      <c r="S19" s="61">
        <f>$AG$6*R19/$AG$7</f>
        <v>8.6666666666666661</v>
      </c>
      <c r="T19" s="62">
        <v>7.94</v>
      </c>
      <c r="U19" s="61">
        <f>($AI$6*$AI$7)/T19</f>
        <v>9.8488664987405539</v>
      </c>
      <c r="V19" s="65">
        <f>K19+M19+O19+Q19+S19+U19</f>
        <v>69.238694568016527</v>
      </c>
      <c r="W19" s="66">
        <f>V19/100</f>
        <v>0.69238694568016523</v>
      </c>
      <c r="X19" s="5"/>
      <c r="Y19" s="5"/>
    </row>
    <row r="20" spans="1:29" ht="31.5" customHeight="1">
      <c r="A20" s="57">
        <v>14</v>
      </c>
      <c r="B20" s="58" t="s">
        <v>149</v>
      </c>
      <c r="C20" s="58" t="s">
        <v>141</v>
      </c>
      <c r="D20" s="58" t="s">
        <v>150</v>
      </c>
      <c r="E20" s="24">
        <v>38688</v>
      </c>
      <c r="F20" s="31" t="s">
        <v>192</v>
      </c>
      <c r="G20" s="24"/>
      <c r="H20" s="26" t="s">
        <v>66</v>
      </c>
      <c r="I20" s="26" t="s">
        <v>54</v>
      </c>
      <c r="J20" s="119">
        <v>16.5</v>
      </c>
      <c r="K20" s="60">
        <f>$Y$6*J20/$Y$7</f>
        <v>7.0212765957446805</v>
      </c>
      <c r="L20" s="64">
        <v>12.5</v>
      </c>
      <c r="M20" s="61">
        <f>$AA$6*L20/$AA$7</f>
        <v>25</v>
      </c>
      <c r="N20" s="62">
        <v>50.44</v>
      </c>
      <c r="O20" s="61">
        <f>($AC$6*$AC$7)/N20</f>
        <v>12.315622521808088</v>
      </c>
      <c r="P20" s="63">
        <v>32</v>
      </c>
      <c r="Q20" s="61">
        <f>$AE$6*P20/$AE$7</f>
        <v>8.4210526315789469</v>
      </c>
      <c r="R20" s="64">
        <v>163</v>
      </c>
      <c r="S20" s="61">
        <f>$AG$6*R20/$AG$7</f>
        <v>7.7619047619047619</v>
      </c>
      <c r="T20" s="62">
        <v>9.89</v>
      </c>
      <c r="U20" s="61">
        <f>($AI$6*$AI$7)/T20</f>
        <v>7.9069767441860463</v>
      </c>
      <c r="V20" s="65">
        <f>K20+M20+O20+Q20+S20+U20</f>
        <v>68.426833255222519</v>
      </c>
      <c r="W20" s="66">
        <f>V20/100</f>
        <v>0.68426833255222519</v>
      </c>
      <c r="X20" s="5"/>
      <c r="Y20" s="5"/>
    </row>
    <row r="21" spans="1:29" ht="31.5" customHeight="1">
      <c r="A21" s="57">
        <v>15</v>
      </c>
      <c r="B21" s="58" t="s">
        <v>151</v>
      </c>
      <c r="C21" s="58" t="s">
        <v>152</v>
      </c>
      <c r="D21" s="58" t="s">
        <v>153</v>
      </c>
      <c r="E21" s="23">
        <v>38549</v>
      </c>
      <c r="F21" s="31" t="s">
        <v>192</v>
      </c>
      <c r="G21" s="23"/>
      <c r="H21" s="22" t="s">
        <v>59</v>
      </c>
      <c r="I21" s="22" t="s">
        <v>47</v>
      </c>
      <c r="J21" s="124">
        <v>39.5</v>
      </c>
      <c r="K21" s="60">
        <f>$Y$6*J21/$Y$7</f>
        <v>16.808510638297872</v>
      </c>
      <c r="L21" s="59">
        <v>9.6</v>
      </c>
      <c r="M21" s="61">
        <f>$AA$6*L21/$AA$7</f>
        <v>19.2</v>
      </c>
      <c r="N21" s="62">
        <v>58.29</v>
      </c>
      <c r="O21" s="61">
        <f>($AC$6*$AC$7)/N21</f>
        <v>10.657059529936523</v>
      </c>
      <c r="P21" s="63">
        <v>20</v>
      </c>
      <c r="Q21" s="61">
        <f>$AE$6*P21/$AE$7</f>
        <v>5.2631578947368425</v>
      </c>
      <c r="R21" s="64">
        <v>170</v>
      </c>
      <c r="S21" s="61">
        <f>$AG$6*R21/$AG$7</f>
        <v>8.0952380952380949</v>
      </c>
      <c r="T21" s="62">
        <v>9.59</v>
      </c>
      <c r="U21" s="61">
        <f>($AI$6*$AI$7)/T21</f>
        <v>8.1543274244004174</v>
      </c>
      <c r="V21" s="65">
        <f>K21+M21+O21+Q21+S21+U21</f>
        <v>68.178293582609754</v>
      </c>
      <c r="W21" s="66">
        <f>V21/100</f>
        <v>0.6817829358260975</v>
      </c>
      <c r="X21" s="5"/>
      <c r="Y21" s="5"/>
    </row>
    <row r="22" spans="1:29" ht="30" customHeight="1">
      <c r="A22" s="57">
        <v>16</v>
      </c>
      <c r="B22" s="25" t="s">
        <v>154</v>
      </c>
      <c r="C22" s="25" t="s">
        <v>152</v>
      </c>
      <c r="D22" s="25" t="s">
        <v>155</v>
      </c>
      <c r="E22" s="32">
        <v>38611</v>
      </c>
      <c r="F22" s="31" t="s">
        <v>192</v>
      </c>
      <c r="G22" s="32"/>
      <c r="H22" s="33" t="s">
        <v>36</v>
      </c>
      <c r="I22" s="33" t="s">
        <v>37</v>
      </c>
      <c r="J22" s="121">
        <v>15</v>
      </c>
      <c r="K22" s="60">
        <f>$Y$6*J22/$Y$7</f>
        <v>6.3829787234042552</v>
      </c>
      <c r="L22" s="64">
        <v>11.5</v>
      </c>
      <c r="M22" s="61">
        <f>$AA$6*L22/$AA$7</f>
        <v>23</v>
      </c>
      <c r="N22" s="62">
        <v>56.65</v>
      </c>
      <c r="O22" s="61">
        <f>($AC$6*$AC$7)/N22</f>
        <v>10.965578111209178</v>
      </c>
      <c r="P22" s="63">
        <v>30</v>
      </c>
      <c r="Q22" s="61">
        <f>$AE$6*P22/$AE$7</f>
        <v>7.8947368421052628</v>
      </c>
      <c r="R22" s="64">
        <v>195</v>
      </c>
      <c r="S22" s="61">
        <f>$AG$6*R22/$AG$7</f>
        <v>9.2857142857142865</v>
      </c>
      <c r="T22" s="62">
        <v>8.6199999999999992</v>
      </c>
      <c r="U22" s="61">
        <f>($AI$6*$AI$7)/T22</f>
        <v>9.0719257540603255</v>
      </c>
      <c r="V22" s="65">
        <f>K22+M22+O22+Q22+S22+U22</f>
        <v>66.600933716493302</v>
      </c>
      <c r="W22" s="66">
        <f>V22/100</f>
        <v>0.66600933716493305</v>
      </c>
      <c r="X22" s="5"/>
      <c r="Y22" s="5"/>
    </row>
    <row r="23" spans="1:29" ht="35.25" customHeight="1">
      <c r="A23" s="57">
        <v>17</v>
      </c>
      <c r="B23" s="58" t="s">
        <v>156</v>
      </c>
      <c r="C23" s="58" t="s">
        <v>144</v>
      </c>
      <c r="D23" s="58" t="s">
        <v>142</v>
      </c>
      <c r="E23" s="24">
        <v>38510</v>
      </c>
      <c r="F23" s="31" t="s">
        <v>192</v>
      </c>
      <c r="G23" s="24"/>
      <c r="H23" s="21" t="s">
        <v>64</v>
      </c>
      <c r="I23" s="21" t="s">
        <v>42</v>
      </c>
      <c r="J23" s="121">
        <v>18.5</v>
      </c>
      <c r="K23" s="60">
        <f>$Y$6*J23/$Y$7</f>
        <v>7.8723404255319149</v>
      </c>
      <c r="L23" s="64">
        <v>8.9</v>
      </c>
      <c r="M23" s="61">
        <f>$AA$6*L23/$AA$7</f>
        <v>17.8</v>
      </c>
      <c r="N23" s="62">
        <v>39.18</v>
      </c>
      <c r="O23" s="61">
        <f>($AC$6*$AC$7)/N23</f>
        <v>15.855028075548748</v>
      </c>
      <c r="P23" s="63">
        <v>23</v>
      </c>
      <c r="Q23" s="61">
        <f>$AE$6*P23/$AE$7</f>
        <v>6.0526315789473681</v>
      </c>
      <c r="R23" s="64">
        <v>187</v>
      </c>
      <c r="S23" s="61">
        <f>$AG$6*R23/$AG$7</f>
        <v>8.9047619047619051</v>
      </c>
      <c r="T23" s="62">
        <v>7.82</v>
      </c>
      <c r="U23" s="61">
        <f>($AI$6*$AI$7)/T23</f>
        <v>10</v>
      </c>
      <c r="V23" s="65">
        <f>K23+M23+O23+Q23+S23+U23</f>
        <v>66.484761984789941</v>
      </c>
      <c r="W23" s="66">
        <f>V23/100</f>
        <v>0.66484761984789942</v>
      </c>
      <c r="X23" s="5"/>
      <c r="Y23" s="5"/>
    </row>
    <row r="24" spans="1:29" ht="33" customHeight="1">
      <c r="A24" s="57">
        <v>18</v>
      </c>
      <c r="B24" s="58" t="s">
        <v>157</v>
      </c>
      <c r="C24" s="58" t="s">
        <v>136</v>
      </c>
      <c r="D24" s="58" t="s">
        <v>158</v>
      </c>
      <c r="E24" s="32">
        <v>38823</v>
      </c>
      <c r="F24" s="31" t="s">
        <v>192</v>
      </c>
      <c r="G24" s="32"/>
      <c r="H24" s="21" t="s">
        <v>38</v>
      </c>
      <c r="I24" s="33" t="s">
        <v>39</v>
      </c>
      <c r="J24" s="120">
        <v>13.5</v>
      </c>
      <c r="K24" s="60">
        <f>$Y$6*J24/$Y$7</f>
        <v>5.7446808510638299</v>
      </c>
      <c r="L24" s="64">
        <v>12.5</v>
      </c>
      <c r="M24" s="61">
        <f>$AA$6*L24/$AA$7</f>
        <v>25</v>
      </c>
      <c r="N24" s="62">
        <v>56.45</v>
      </c>
      <c r="O24" s="61">
        <f>($AC$6*$AC$7)/N24</f>
        <v>11.004428697962798</v>
      </c>
      <c r="P24" s="63">
        <v>21</v>
      </c>
      <c r="Q24" s="61">
        <f>$AE$6*P24/$AE$7</f>
        <v>5.5263157894736841</v>
      </c>
      <c r="R24" s="64">
        <v>178</v>
      </c>
      <c r="S24" s="61">
        <f>$AG$6*R24/$AG$7</f>
        <v>8.4761904761904763</v>
      </c>
      <c r="T24" s="62">
        <v>8.74</v>
      </c>
      <c r="U24" s="61">
        <f>($AI$6*$AI$7)/T24</f>
        <v>8.9473684210526319</v>
      </c>
      <c r="V24" s="65">
        <f>K24+M24+O24+Q24+S24+U24</f>
        <v>64.698984235743424</v>
      </c>
      <c r="W24" s="66">
        <f>V24/100</f>
        <v>0.64698984235743429</v>
      </c>
      <c r="X24" s="5"/>
      <c r="Y24" s="5"/>
    </row>
    <row r="25" spans="1:29" ht="30.75" customHeight="1">
      <c r="A25" s="57">
        <v>19</v>
      </c>
      <c r="B25" s="58" t="s">
        <v>159</v>
      </c>
      <c r="C25" s="58" t="s">
        <v>160</v>
      </c>
      <c r="D25" s="58" t="s">
        <v>139</v>
      </c>
      <c r="E25" s="32">
        <v>38579</v>
      </c>
      <c r="F25" s="31" t="s">
        <v>192</v>
      </c>
      <c r="G25" s="32"/>
      <c r="H25" s="21" t="s">
        <v>38</v>
      </c>
      <c r="I25" s="33" t="s">
        <v>39</v>
      </c>
      <c r="J25" s="124">
        <v>19</v>
      </c>
      <c r="K25" s="60">
        <f>$Y$6*J25/$Y$7</f>
        <v>8.085106382978724</v>
      </c>
      <c r="L25" s="59">
        <v>12</v>
      </c>
      <c r="M25" s="61">
        <f>$AA$6*L25/$AA$7</f>
        <v>24</v>
      </c>
      <c r="N25" s="62">
        <v>85</v>
      </c>
      <c r="O25" s="61">
        <f>($AC$6*$AC$7)/N25</f>
        <v>7.3082352941176465</v>
      </c>
      <c r="P25" s="63">
        <v>23</v>
      </c>
      <c r="Q25" s="61">
        <f>$AE$6*P25/$AE$7</f>
        <v>6.0526315789473681</v>
      </c>
      <c r="R25" s="64">
        <v>178</v>
      </c>
      <c r="S25" s="61">
        <f>$AG$6*R25/$AG$7</f>
        <v>8.4761904761904763</v>
      </c>
      <c r="T25" s="62">
        <v>8.57</v>
      </c>
      <c r="U25" s="61">
        <f>($AI$6*$AI$7)/T25</f>
        <v>9.1248541423570604</v>
      </c>
      <c r="V25" s="65">
        <f>K25+M25+O25+Q25+S25+U25</f>
        <v>63.047017874591269</v>
      </c>
      <c r="W25" s="66">
        <f>V25/100</f>
        <v>0.63047017874591271</v>
      </c>
      <c r="X25" s="5"/>
      <c r="Y25" s="5"/>
    </row>
    <row r="26" spans="1:29" ht="31.5" customHeight="1">
      <c r="A26" s="57">
        <v>20</v>
      </c>
      <c r="B26" s="58" t="s">
        <v>161</v>
      </c>
      <c r="C26" s="58" t="s">
        <v>136</v>
      </c>
      <c r="D26" s="58" t="s">
        <v>162</v>
      </c>
      <c r="E26" s="32">
        <v>38599</v>
      </c>
      <c r="F26" s="31" t="s">
        <v>192</v>
      </c>
      <c r="G26" s="32"/>
      <c r="H26" s="33" t="s">
        <v>40</v>
      </c>
      <c r="I26" s="33" t="s">
        <v>41</v>
      </c>
      <c r="J26" s="123">
        <v>18</v>
      </c>
      <c r="K26" s="60">
        <f>$Y$6*J26/$Y$7</f>
        <v>7.6595744680851068</v>
      </c>
      <c r="L26" s="64">
        <v>8.4</v>
      </c>
      <c r="M26" s="61">
        <f>$AA$6*L26/$AA$7</f>
        <v>16.8</v>
      </c>
      <c r="N26" s="62">
        <v>51.18</v>
      </c>
      <c r="O26" s="61">
        <f>($AC$6*$AC$7)/N26</f>
        <v>12.137553731926532</v>
      </c>
      <c r="P26" s="63">
        <v>33</v>
      </c>
      <c r="Q26" s="61">
        <f>$AE$6*P26/$AE$7</f>
        <v>8.6842105263157894</v>
      </c>
      <c r="R26" s="64">
        <v>175</v>
      </c>
      <c r="S26" s="61">
        <f>$AG$6*R26/$AG$7</f>
        <v>8.3333333333333339</v>
      </c>
      <c r="T26" s="62">
        <v>8.49</v>
      </c>
      <c r="U26" s="61">
        <f>($AI$6*$AI$7)/T26</f>
        <v>9.2108362779740869</v>
      </c>
      <c r="V26" s="65">
        <f>K26+M26+O26+Q26+S26+U26</f>
        <v>62.825508337634851</v>
      </c>
      <c r="W26" s="66">
        <f>V26/100</f>
        <v>0.6282550833763485</v>
      </c>
      <c r="X26" s="5"/>
      <c r="Y26" s="5"/>
    </row>
    <row r="27" spans="1:29" ht="30.75" customHeight="1">
      <c r="A27" s="57">
        <v>21</v>
      </c>
      <c r="B27" s="58" t="s">
        <v>163</v>
      </c>
      <c r="C27" s="58" t="s">
        <v>164</v>
      </c>
      <c r="D27" s="58" t="s">
        <v>148</v>
      </c>
      <c r="E27" s="23">
        <v>38840</v>
      </c>
      <c r="F27" s="31" t="s">
        <v>192</v>
      </c>
      <c r="G27" s="23"/>
      <c r="H27" s="22" t="s">
        <v>59</v>
      </c>
      <c r="I27" s="22" t="s">
        <v>47</v>
      </c>
      <c r="J27" s="121">
        <v>37.5</v>
      </c>
      <c r="K27" s="60">
        <f>$Y$6*J27/$Y$7</f>
        <v>15.957446808510639</v>
      </c>
      <c r="L27" s="64">
        <v>7</v>
      </c>
      <c r="M27" s="61">
        <f>$AA$6*L27/$AA$7</f>
        <v>14</v>
      </c>
      <c r="N27" s="62">
        <v>71.010000000000005</v>
      </c>
      <c r="O27" s="61">
        <f>($AC$6*$AC$7)/N27</f>
        <v>8.7480636530066178</v>
      </c>
      <c r="P27" s="63">
        <v>22</v>
      </c>
      <c r="Q27" s="61">
        <f>$AE$6*P27/$AE$7</f>
        <v>5.7894736842105265</v>
      </c>
      <c r="R27" s="64">
        <v>178</v>
      </c>
      <c r="S27" s="61">
        <f>$AG$6*R27/$AG$7</f>
        <v>8.4761904761904763</v>
      </c>
      <c r="T27" s="62">
        <v>9.23</v>
      </c>
      <c r="U27" s="61">
        <f>($AI$6*$AI$7)/T27</f>
        <v>8.4723726977248095</v>
      </c>
      <c r="V27" s="65">
        <f>K27+M27+O27+Q27+S27+U27</f>
        <v>61.443547319643066</v>
      </c>
      <c r="W27" s="66">
        <f>V27/100</f>
        <v>0.61443547319643066</v>
      </c>
      <c r="X27" s="5"/>
      <c r="Y27" s="5"/>
    </row>
    <row r="28" spans="1:29" ht="15" customHeight="1">
      <c r="A28" s="57">
        <v>22</v>
      </c>
      <c r="B28" s="58" t="s">
        <v>165</v>
      </c>
      <c r="C28" s="58" t="s">
        <v>147</v>
      </c>
      <c r="D28" s="58" t="s">
        <v>155</v>
      </c>
      <c r="E28" s="24">
        <v>38580</v>
      </c>
      <c r="F28" s="31" t="s">
        <v>192</v>
      </c>
      <c r="G28" s="24"/>
      <c r="H28" s="22" t="s">
        <v>56</v>
      </c>
      <c r="I28" s="25" t="s">
        <v>51</v>
      </c>
      <c r="J28" s="121">
        <v>8.5</v>
      </c>
      <c r="K28" s="60">
        <f>$Y$6*J28/$Y$7</f>
        <v>3.6170212765957448</v>
      </c>
      <c r="L28" s="64">
        <v>8.5</v>
      </c>
      <c r="M28" s="61">
        <f>$AA$6*L28/$AA$7</f>
        <v>17</v>
      </c>
      <c r="N28" s="62">
        <v>40.520000000000003</v>
      </c>
      <c r="O28" s="61">
        <f>($AC$6*$AC$7)/N28</f>
        <v>15.330700888450146</v>
      </c>
      <c r="P28" s="63">
        <v>28</v>
      </c>
      <c r="Q28" s="61">
        <f>$AE$6*P28/$AE$7</f>
        <v>7.3684210526315788</v>
      </c>
      <c r="R28" s="64">
        <v>178</v>
      </c>
      <c r="S28" s="61">
        <f>$AG$6*R28/$AG$7</f>
        <v>8.4761904761904763</v>
      </c>
      <c r="T28" s="62">
        <v>9.08</v>
      </c>
      <c r="U28" s="61">
        <f>($AI$6*$AI$7)/T28</f>
        <v>8.6123348017621151</v>
      </c>
      <c r="V28" s="65">
        <f>K28+M28+O28+Q28+S28+U28</f>
        <v>60.404668495630055</v>
      </c>
      <c r="W28" s="66">
        <f>V28/100</f>
        <v>0.60404668495630054</v>
      </c>
      <c r="X28" s="5"/>
      <c r="Y28" s="5"/>
    </row>
    <row r="29" spans="1:29" ht="33.75" customHeight="1">
      <c r="A29" s="57">
        <v>23</v>
      </c>
      <c r="B29" s="25" t="s">
        <v>157</v>
      </c>
      <c r="C29" s="25" t="s">
        <v>166</v>
      </c>
      <c r="D29" s="25" t="s">
        <v>167</v>
      </c>
      <c r="E29" s="32">
        <v>38479</v>
      </c>
      <c r="F29" s="31" t="s">
        <v>192</v>
      </c>
      <c r="G29" s="32"/>
      <c r="H29" s="33" t="s">
        <v>40</v>
      </c>
      <c r="I29" s="33" t="s">
        <v>41</v>
      </c>
      <c r="J29" s="120">
        <v>18.5</v>
      </c>
      <c r="K29" s="60">
        <f>$Y$6*J29/$Y$7</f>
        <v>7.8723404255319149</v>
      </c>
      <c r="L29" s="64">
        <v>8.6</v>
      </c>
      <c r="M29" s="61">
        <f>$AA$6*L29/$AA$7</f>
        <v>17.2</v>
      </c>
      <c r="N29" s="62">
        <v>64.67</v>
      </c>
      <c r="O29" s="61">
        <f>($AC$6*$AC$7)/N29</f>
        <v>9.605690428328435</v>
      </c>
      <c r="P29" s="63">
        <v>24</v>
      </c>
      <c r="Q29" s="61">
        <f>$AE$6*P29/$AE$7</f>
        <v>6.3157894736842106</v>
      </c>
      <c r="R29" s="64">
        <v>169</v>
      </c>
      <c r="S29" s="61">
        <f>$AG$6*R29/$AG$7</f>
        <v>8.0476190476190474</v>
      </c>
      <c r="T29" s="62">
        <v>9.16</v>
      </c>
      <c r="U29" s="61">
        <f>($AI$6*$AI$7)/T29</f>
        <v>8.537117903930131</v>
      </c>
      <c r="V29" s="65">
        <f>K29+M29+O29+Q29+S29+U29</f>
        <v>57.578557279093737</v>
      </c>
      <c r="W29" s="66">
        <f>V29/100</f>
        <v>0.57578557279093734</v>
      </c>
      <c r="X29" s="5"/>
      <c r="Y29" s="5"/>
    </row>
    <row r="30" spans="1:29" ht="32.25" customHeight="1">
      <c r="A30" s="57">
        <v>24</v>
      </c>
      <c r="B30" s="58" t="s">
        <v>168</v>
      </c>
      <c r="C30" s="58" t="s">
        <v>147</v>
      </c>
      <c r="D30" s="58" t="s">
        <v>169</v>
      </c>
      <c r="E30" s="23">
        <v>38827</v>
      </c>
      <c r="F30" s="31" t="s">
        <v>192</v>
      </c>
      <c r="G30" s="23"/>
      <c r="H30" s="20" t="s">
        <v>32</v>
      </c>
      <c r="I30" s="22" t="s">
        <v>33</v>
      </c>
      <c r="J30" s="124">
        <v>16.5</v>
      </c>
      <c r="K30" s="60">
        <f>$Y$6*J30/$Y$7</f>
        <v>7.0212765957446805</v>
      </c>
      <c r="L30" s="59">
        <v>8</v>
      </c>
      <c r="M30" s="61">
        <f>$AA$6*L30/$AA$7</f>
        <v>16</v>
      </c>
      <c r="N30" s="62">
        <v>55.86</v>
      </c>
      <c r="O30" s="61">
        <f>($AC$6*$AC$7)/N30</f>
        <v>11.120658789831721</v>
      </c>
      <c r="P30" s="63">
        <v>26</v>
      </c>
      <c r="Q30" s="61">
        <f>$AE$6*P30/$AE$7</f>
        <v>6.8421052631578947</v>
      </c>
      <c r="R30" s="64">
        <v>142</v>
      </c>
      <c r="S30" s="61">
        <f>$AG$6*R30/$AG$7</f>
        <v>6.7619047619047619</v>
      </c>
      <c r="T30" s="62">
        <v>9.09</v>
      </c>
      <c r="U30" s="61">
        <f>($AI$6*$AI$7)/T30</f>
        <v>8.6028602860286032</v>
      </c>
      <c r="V30" s="65">
        <f>K30+M30+O30+Q30+S30+U30</f>
        <v>56.348805696667661</v>
      </c>
      <c r="W30" s="66">
        <f>V30/100</f>
        <v>0.56348805696667659</v>
      </c>
      <c r="X30" s="5"/>
      <c r="Y30" s="5"/>
    </row>
    <row r="31" spans="1:29" ht="32.25" customHeight="1">
      <c r="A31" s="57">
        <v>25</v>
      </c>
      <c r="B31" s="58" t="s">
        <v>170</v>
      </c>
      <c r="C31" s="58" t="s">
        <v>171</v>
      </c>
      <c r="D31" s="58" t="s">
        <v>172</v>
      </c>
      <c r="E31" s="23">
        <v>38335</v>
      </c>
      <c r="F31" s="31" t="s">
        <v>192</v>
      </c>
      <c r="G31" s="23"/>
      <c r="H31" s="22" t="s">
        <v>59</v>
      </c>
      <c r="I31" s="22" t="s">
        <v>46</v>
      </c>
      <c r="J31" s="121">
        <v>18</v>
      </c>
      <c r="K31" s="60">
        <f>$Y$6*J31/$Y$7</f>
        <v>7.6595744680851068</v>
      </c>
      <c r="L31" s="64">
        <v>9.1</v>
      </c>
      <c r="M31" s="61">
        <f>$AA$6*L31/$AA$7</f>
        <v>18.2</v>
      </c>
      <c r="N31" s="62">
        <v>61.23</v>
      </c>
      <c r="O31" s="61">
        <f>($AC$6*$AC$7)/N31</f>
        <v>10.145353584844029</v>
      </c>
      <c r="P31" s="63">
        <v>18</v>
      </c>
      <c r="Q31" s="61">
        <f>$AE$6*P31/$AE$7</f>
        <v>4.7368421052631575</v>
      </c>
      <c r="R31" s="64">
        <v>179</v>
      </c>
      <c r="S31" s="61">
        <f>$AG$6*R31/$AG$7</f>
        <v>8.5238095238095237</v>
      </c>
      <c r="T31" s="62">
        <v>11.46</v>
      </c>
      <c r="U31" s="61">
        <f>($AI$6*$AI$7)/T31</f>
        <v>6.8237347294938919</v>
      </c>
      <c r="V31" s="65">
        <f>K31+M31+O31+Q31+S31+U31</f>
        <v>56.089314411495714</v>
      </c>
      <c r="W31" s="66">
        <f>V31/100</f>
        <v>0.56089314411495717</v>
      </c>
      <c r="X31" s="5"/>
      <c r="Y31" s="5"/>
    </row>
    <row r="32" spans="1:29" ht="28.5" customHeight="1">
      <c r="A32" s="57">
        <v>26</v>
      </c>
      <c r="B32" s="58" t="s">
        <v>123</v>
      </c>
      <c r="C32" s="58" t="s">
        <v>173</v>
      </c>
      <c r="D32" s="58" t="s">
        <v>174</v>
      </c>
      <c r="E32" s="23">
        <v>38912</v>
      </c>
      <c r="F32" s="31" t="s">
        <v>192</v>
      </c>
      <c r="G32" s="23"/>
      <c r="H32" s="22" t="s">
        <v>63</v>
      </c>
      <c r="I32" s="22" t="s">
        <v>50</v>
      </c>
      <c r="J32" s="121">
        <v>10.5</v>
      </c>
      <c r="K32" s="60">
        <f>$Y$6*J32/$Y$7</f>
        <v>4.4680851063829783</v>
      </c>
      <c r="L32" s="64">
        <v>7.5</v>
      </c>
      <c r="M32" s="61">
        <f>$AA$6*L32/$AA$7</f>
        <v>15</v>
      </c>
      <c r="N32" s="62">
        <v>52.42</v>
      </c>
      <c r="O32" s="61">
        <f>($AC$6*$AC$7)/N32</f>
        <v>11.850438763830597</v>
      </c>
      <c r="P32" s="63">
        <v>27</v>
      </c>
      <c r="Q32" s="61">
        <f>$AE$6*P32/$AE$7</f>
        <v>7.1052631578947372</v>
      </c>
      <c r="R32" s="64">
        <v>176</v>
      </c>
      <c r="S32" s="61">
        <f>$AG$6*R32/$AG$7</f>
        <v>8.3809523809523814</v>
      </c>
      <c r="T32" s="62">
        <v>9.75</v>
      </c>
      <c r="U32" s="61">
        <f>($AI$6*$AI$7)/T32</f>
        <v>8.0205128205128204</v>
      </c>
      <c r="V32" s="65">
        <f>K32+M32+O32+Q32+S32+U32</f>
        <v>54.825252229573515</v>
      </c>
      <c r="W32" s="66">
        <f>V32/100</f>
        <v>0.54825252229573518</v>
      </c>
      <c r="X32" s="5"/>
      <c r="Y32" s="5"/>
    </row>
    <row r="33" spans="1:25" ht="33.75" customHeight="1">
      <c r="A33" s="57">
        <v>27</v>
      </c>
      <c r="B33" s="58" t="s">
        <v>175</v>
      </c>
      <c r="C33" s="58" t="s">
        <v>176</v>
      </c>
      <c r="D33" s="58" t="s">
        <v>177</v>
      </c>
      <c r="E33" s="23">
        <v>38661</v>
      </c>
      <c r="F33" s="31" t="s">
        <v>192</v>
      </c>
      <c r="G33" s="23"/>
      <c r="H33" s="22" t="s">
        <v>30</v>
      </c>
      <c r="I33" s="22" t="s">
        <v>31</v>
      </c>
      <c r="J33" s="120">
        <v>18.5</v>
      </c>
      <c r="K33" s="60">
        <f>$Y$6*J33/$Y$7</f>
        <v>7.8723404255319149</v>
      </c>
      <c r="L33" s="64">
        <v>7.7</v>
      </c>
      <c r="M33" s="61">
        <f>$AA$6*L33/$AA$7</f>
        <v>15.4</v>
      </c>
      <c r="N33" s="62">
        <v>56.77</v>
      </c>
      <c r="O33" s="61">
        <f>($AC$6*$AC$7)/N33</f>
        <v>10.942399154483001</v>
      </c>
      <c r="P33" s="63">
        <v>19</v>
      </c>
      <c r="Q33" s="61">
        <f>$AE$6*P33/$AE$7</f>
        <v>5</v>
      </c>
      <c r="R33" s="64">
        <v>159</v>
      </c>
      <c r="S33" s="61">
        <f>$AG$6*R33/$AG$7</f>
        <v>7.5714285714285712</v>
      </c>
      <c r="T33" s="62">
        <v>11.11</v>
      </c>
      <c r="U33" s="61">
        <f>($AI$6*$AI$7)/T33</f>
        <v>7.0387038703870397</v>
      </c>
      <c r="V33" s="65">
        <f>K33+M33+O33+Q33+S33+U33</f>
        <v>53.824872021830522</v>
      </c>
      <c r="W33" s="66">
        <f>V33/100</f>
        <v>0.53824872021830528</v>
      </c>
      <c r="X33" s="5"/>
      <c r="Y33" s="5"/>
    </row>
    <row r="34" spans="1:25" ht="30" customHeight="1">
      <c r="A34" s="57">
        <v>28</v>
      </c>
      <c r="B34" s="58" t="s">
        <v>178</v>
      </c>
      <c r="C34" s="58" t="s">
        <v>179</v>
      </c>
      <c r="D34" s="58" t="s">
        <v>119</v>
      </c>
      <c r="E34" s="23">
        <v>38597</v>
      </c>
      <c r="F34" s="31" t="s">
        <v>192</v>
      </c>
      <c r="G34" s="23"/>
      <c r="H34" s="20" t="s">
        <v>32</v>
      </c>
      <c r="I34" s="22" t="s">
        <v>33</v>
      </c>
      <c r="J34" s="121">
        <v>9.5</v>
      </c>
      <c r="K34" s="60">
        <f>$Y$6*J34/$Y$7</f>
        <v>4.042553191489362</v>
      </c>
      <c r="L34" s="64">
        <v>8.1</v>
      </c>
      <c r="M34" s="61">
        <f>$AA$6*L34/$AA$7</f>
        <v>16.2</v>
      </c>
      <c r="N34" s="62">
        <v>71.400000000000006</v>
      </c>
      <c r="O34" s="61">
        <f>($AC$6*$AC$7)/N34</f>
        <v>8.7002801120448154</v>
      </c>
      <c r="P34" s="63">
        <v>20</v>
      </c>
      <c r="Q34" s="61">
        <f>$AE$6*P34/$AE$7</f>
        <v>5.2631578947368425</v>
      </c>
      <c r="R34" s="64">
        <v>172</v>
      </c>
      <c r="S34" s="61">
        <f>$AG$6*R34/$AG$7</f>
        <v>8.1904761904761898</v>
      </c>
      <c r="T34" s="62">
        <v>8.2100000000000009</v>
      </c>
      <c r="U34" s="61">
        <f>($AI$6*$AI$7)/T34</f>
        <v>9.5249695493300841</v>
      </c>
      <c r="V34" s="65">
        <f>K34+M34+O34+Q34+S34+U34</f>
        <v>51.921436938077292</v>
      </c>
      <c r="W34" s="66">
        <f>V34/100</f>
        <v>0.51921436938077292</v>
      </c>
      <c r="X34" s="5"/>
      <c r="Y34" s="5"/>
    </row>
    <row r="35" spans="1:25" ht="30" customHeight="1">
      <c r="A35" s="57">
        <v>29</v>
      </c>
      <c r="B35" s="58" t="s">
        <v>180</v>
      </c>
      <c r="C35" s="58" t="s">
        <v>181</v>
      </c>
      <c r="D35" s="58" t="s">
        <v>182</v>
      </c>
      <c r="E35" s="23">
        <v>38635</v>
      </c>
      <c r="F35" s="31" t="s">
        <v>192</v>
      </c>
      <c r="G35" s="23"/>
      <c r="H35" s="21" t="s">
        <v>65</v>
      </c>
      <c r="I35" s="21" t="s">
        <v>52</v>
      </c>
      <c r="J35" s="121">
        <v>12</v>
      </c>
      <c r="K35" s="60">
        <f>$Y$6*J35/$Y$7</f>
        <v>5.1063829787234045</v>
      </c>
      <c r="L35" s="64">
        <v>5.9</v>
      </c>
      <c r="M35" s="61">
        <f>$AA$6*L35/$AA$7</f>
        <v>11.8</v>
      </c>
      <c r="N35" s="62">
        <v>55.16</v>
      </c>
      <c r="O35" s="61">
        <f>($AC$6*$AC$7)/N35</f>
        <v>11.261783901377809</v>
      </c>
      <c r="P35" s="63">
        <v>28</v>
      </c>
      <c r="Q35" s="61">
        <f>$AE$6*P35/$AE$7</f>
        <v>7.3684210526315788</v>
      </c>
      <c r="R35" s="64">
        <v>165</v>
      </c>
      <c r="S35" s="61">
        <f>$AG$6*R35/$AG$7</f>
        <v>7.8571428571428568</v>
      </c>
      <c r="T35" s="62">
        <v>9.19</v>
      </c>
      <c r="U35" s="61">
        <f>($AI$6*$AI$7)/T35</f>
        <v>8.5092491838955393</v>
      </c>
      <c r="V35" s="65">
        <f>K35+M35+O35+Q35+S35+U35</f>
        <v>51.902979973771195</v>
      </c>
      <c r="W35" s="66">
        <f>V35/100</f>
        <v>0.51902979973771191</v>
      </c>
      <c r="X35" s="5"/>
      <c r="Y35" s="5"/>
    </row>
    <row r="36" spans="1:25" ht="30" customHeight="1">
      <c r="A36" s="57">
        <v>30</v>
      </c>
      <c r="B36" s="58" t="s">
        <v>183</v>
      </c>
      <c r="C36" s="58" t="s">
        <v>121</v>
      </c>
      <c r="D36" s="58" t="s">
        <v>184</v>
      </c>
      <c r="E36" s="32">
        <v>38674</v>
      </c>
      <c r="F36" s="31" t="s">
        <v>192</v>
      </c>
      <c r="G36" s="32"/>
      <c r="H36" s="33" t="s">
        <v>40</v>
      </c>
      <c r="I36" s="33" t="s">
        <v>41</v>
      </c>
      <c r="J36" s="121">
        <v>15.5</v>
      </c>
      <c r="K36" s="60">
        <f>$Y$6*J36/$Y$7</f>
        <v>6.5957446808510642</v>
      </c>
      <c r="L36" s="64">
        <v>4.5</v>
      </c>
      <c r="M36" s="61">
        <f>$AA$6*L36/$AA$7</f>
        <v>9</v>
      </c>
      <c r="N36" s="62">
        <v>91.86</v>
      </c>
      <c r="O36" s="61">
        <f>($AC$6*$AC$7)/N36</f>
        <v>6.7624646200740246</v>
      </c>
      <c r="P36" s="63">
        <v>18</v>
      </c>
      <c r="Q36" s="61">
        <f>$AE$6*P36/$AE$7</f>
        <v>4.7368421052631575</v>
      </c>
      <c r="R36" s="64">
        <v>158</v>
      </c>
      <c r="S36" s="61">
        <f>$AG$6*R36/$AG$7</f>
        <v>7.5238095238095237</v>
      </c>
      <c r="T36" s="62">
        <v>9.18</v>
      </c>
      <c r="U36" s="61">
        <f>($AI$6*$AI$7)/T36</f>
        <v>8.518518518518519</v>
      </c>
      <c r="V36" s="65">
        <f>K36+M36+O36+Q36+S36+U36</f>
        <v>43.137379448516292</v>
      </c>
      <c r="W36" s="66">
        <f>V36/100</f>
        <v>0.43137379448516294</v>
      </c>
      <c r="X36" s="5"/>
      <c r="Y36" s="5"/>
    </row>
    <row r="37" spans="1:25" ht="30" customHeight="1">
      <c r="A37" s="57">
        <v>31</v>
      </c>
      <c r="B37" s="58" t="s">
        <v>185</v>
      </c>
      <c r="C37" s="58" t="s">
        <v>186</v>
      </c>
      <c r="D37" s="58" t="s">
        <v>177</v>
      </c>
      <c r="E37" s="31">
        <v>38721</v>
      </c>
      <c r="F37" s="31" t="s">
        <v>192</v>
      </c>
      <c r="G37" s="31"/>
      <c r="H37" s="22" t="s">
        <v>34</v>
      </c>
      <c r="I37" s="22" t="s">
        <v>35</v>
      </c>
      <c r="J37" s="120">
        <v>36</v>
      </c>
      <c r="K37" s="60">
        <f>$Y$6*J37/$Y$7</f>
        <v>15.319148936170214</v>
      </c>
      <c r="L37" s="64">
        <v>10.8</v>
      </c>
      <c r="M37" s="61">
        <f>$AA$6*L37/$AA$7</f>
        <v>21.6</v>
      </c>
      <c r="N37" s="62"/>
      <c r="O37" s="61">
        <v>0</v>
      </c>
      <c r="P37" s="63"/>
      <c r="Q37" s="61">
        <f>$AE$6*P37/$AE$7</f>
        <v>0</v>
      </c>
      <c r="R37" s="64"/>
      <c r="S37" s="61">
        <f>$AG$6*R37/$AG$7</f>
        <v>0</v>
      </c>
      <c r="T37" s="62"/>
      <c r="U37" s="61">
        <v>0</v>
      </c>
      <c r="V37" s="65">
        <f>K37+M37+O37+Q37+S37+U37</f>
        <v>36.919148936170217</v>
      </c>
      <c r="W37" s="66">
        <f>V37/100</f>
        <v>0.36919148936170215</v>
      </c>
      <c r="X37" s="5"/>
      <c r="Y37" s="5"/>
    </row>
    <row r="38" spans="1:25" ht="30" customHeight="1">
      <c r="A38" s="57">
        <v>32</v>
      </c>
      <c r="B38" s="58" t="s">
        <v>187</v>
      </c>
      <c r="C38" s="58" t="s">
        <v>188</v>
      </c>
      <c r="D38" s="58" t="s">
        <v>189</v>
      </c>
      <c r="E38" s="32">
        <v>38743</v>
      </c>
      <c r="F38" s="31" t="s">
        <v>192</v>
      </c>
      <c r="G38" s="32"/>
      <c r="H38" s="33" t="s">
        <v>40</v>
      </c>
      <c r="I38" s="33" t="s">
        <v>41</v>
      </c>
      <c r="J38" s="121">
        <v>8</v>
      </c>
      <c r="K38" s="60">
        <f>$Y$6*J38/$Y$7</f>
        <v>3.4042553191489362</v>
      </c>
      <c r="L38" s="64">
        <v>5</v>
      </c>
      <c r="M38" s="61">
        <f>$AA$6*L38/$AA$7</f>
        <v>10</v>
      </c>
      <c r="N38" s="62">
        <v>63.09</v>
      </c>
      <c r="O38" s="61">
        <f>($AC$6*$AC$7)/N38</f>
        <v>9.8462513869075909</v>
      </c>
      <c r="P38" s="63">
        <v>20</v>
      </c>
      <c r="Q38" s="61">
        <f>$AE$6*P38/$AE$7</f>
        <v>5.2631578947368425</v>
      </c>
      <c r="R38" s="64">
        <v>143</v>
      </c>
      <c r="S38" s="61">
        <f>$AG$6*R38/$AG$7</f>
        <v>6.8095238095238093</v>
      </c>
      <c r="T38" s="62"/>
      <c r="U38" s="61">
        <v>0</v>
      </c>
      <c r="V38" s="65">
        <f>K38+M38+O38+Q38+S38+U38</f>
        <v>35.323188410317179</v>
      </c>
      <c r="W38" s="66">
        <f>V38/100</f>
        <v>0.3532318841031718</v>
      </c>
      <c r="X38" s="5"/>
      <c r="Y38" s="5"/>
    </row>
    <row r="39" spans="1:25" ht="15" customHeight="1">
      <c r="X39" s="5"/>
      <c r="Y39" s="5"/>
    </row>
    <row r="40" spans="1:25">
      <c r="X40" s="5"/>
      <c r="Y40" s="5"/>
    </row>
    <row r="41" spans="1:25">
      <c r="I41" s="14"/>
      <c r="J41" s="11"/>
      <c r="K41" s="10"/>
      <c r="L41" s="9"/>
      <c r="M41" s="9"/>
      <c r="N41" s="8"/>
      <c r="O41" s="9"/>
      <c r="P41" s="9"/>
      <c r="Q41" s="9"/>
      <c r="R41" s="9"/>
      <c r="S41" s="9"/>
      <c r="T41" s="9"/>
      <c r="U41" s="9"/>
      <c r="V41" s="15"/>
      <c r="W41" s="5"/>
      <c r="X41" s="5"/>
      <c r="Y41" s="5"/>
    </row>
    <row r="42" spans="1:25">
      <c r="B42" s="46" t="s">
        <v>109</v>
      </c>
      <c r="C42" s="46"/>
      <c r="D42" s="46"/>
      <c r="E42" s="46"/>
      <c r="F42" s="46"/>
      <c r="G42" s="46"/>
      <c r="H42" s="56" t="s">
        <v>106</v>
      </c>
      <c r="I42" s="14"/>
      <c r="J42" s="12"/>
      <c r="K42" s="10"/>
      <c r="L42" s="9"/>
      <c r="M42" s="9"/>
      <c r="N42" s="8"/>
      <c r="O42" s="9"/>
      <c r="P42" s="9"/>
      <c r="Q42" s="9"/>
      <c r="R42" s="9"/>
      <c r="S42" s="9"/>
      <c r="T42" s="9"/>
      <c r="U42" s="9"/>
      <c r="V42" s="5"/>
      <c r="W42" s="5"/>
      <c r="X42" s="5"/>
      <c r="Y42" s="5"/>
    </row>
    <row r="43" spans="1:25">
      <c r="B43" s="54" t="s">
        <v>110</v>
      </c>
      <c r="C43" s="54"/>
      <c r="D43" s="54"/>
      <c r="E43" s="54"/>
      <c r="F43" s="54"/>
      <c r="G43" s="54"/>
      <c r="H43" s="54" t="s">
        <v>15</v>
      </c>
      <c r="I43" s="14"/>
      <c r="J43" s="12"/>
      <c r="K43" s="10"/>
      <c r="L43" s="9"/>
      <c r="M43" s="9"/>
      <c r="N43" s="8"/>
      <c r="O43" s="9"/>
      <c r="P43" s="9"/>
      <c r="Q43" s="9"/>
      <c r="R43" s="9"/>
      <c r="S43" s="9"/>
      <c r="T43" s="9"/>
      <c r="U43" s="9"/>
      <c r="V43" s="5"/>
      <c r="W43" s="5"/>
      <c r="X43" s="5"/>
      <c r="Y43" s="5"/>
    </row>
    <row r="44" spans="1:25">
      <c r="B44" s="54"/>
      <c r="C44" s="54"/>
      <c r="D44" s="54"/>
      <c r="E44" s="54"/>
      <c r="F44" s="54"/>
      <c r="G44" s="54"/>
      <c r="H44" s="55" t="s">
        <v>107</v>
      </c>
      <c r="I44" s="1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5"/>
      <c r="W44" s="5"/>
      <c r="X44" s="5"/>
      <c r="Y44" s="5"/>
    </row>
    <row r="45" spans="1:25">
      <c r="B45" s="54"/>
      <c r="C45" s="54"/>
      <c r="D45" s="54"/>
      <c r="E45" s="54"/>
      <c r="F45" s="54"/>
      <c r="G45" s="54"/>
      <c r="H45" s="55" t="s">
        <v>16</v>
      </c>
      <c r="I45" s="14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>
      <c r="B46" s="54"/>
      <c r="C46" s="54"/>
      <c r="D46" s="54"/>
      <c r="E46" s="54"/>
      <c r="F46" s="54"/>
      <c r="G46" s="54"/>
      <c r="H46" s="55" t="s">
        <v>14</v>
      </c>
      <c r="I46" s="14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>
      <c r="B47" s="54"/>
      <c r="C47" s="54"/>
      <c r="D47" s="54"/>
      <c r="E47" s="54"/>
      <c r="F47" s="54"/>
      <c r="G47" s="54"/>
      <c r="H47" s="55" t="s">
        <v>108</v>
      </c>
    </row>
    <row r="48" spans="1:25">
      <c r="B48" s="54"/>
      <c r="C48" s="54"/>
      <c r="D48" s="54"/>
      <c r="E48" s="54"/>
      <c r="F48" s="54"/>
      <c r="G48" s="54"/>
      <c r="H48" s="55" t="s">
        <v>17</v>
      </c>
    </row>
  </sheetData>
  <autoFilter ref="B5:W39">
    <filterColumn colId="8" showButton="0"/>
    <filterColumn colId="10" showButton="0"/>
    <filterColumn colId="12" showButton="0"/>
    <sortState ref="B8:W46">
      <sortCondition descending="1" ref="W5:W39"/>
    </sortState>
  </autoFilter>
  <sortState ref="A7:W38">
    <sortCondition descending="1" ref="V7:V38"/>
  </sortState>
  <mergeCells count="26">
    <mergeCell ref="N5:O5"/>
    <mergeCell ref="V5:V6"/>
    <mergeCell ref="W5:W6"/>
    <mergeCell ref="X5:Y5"/>
    <mergeCell ref="Z5:AA5"/>
    <mergeCell ref="A1:L1"/>
    <mergeCell ref="A2:L2"/>
    <mergeCell ref="A3:L3"/>
    <mergeCell ref="A5:A6"/>
    <mergeCell ref="B5:B6"/>
    <mergeCell ref="E5:E6"/>
    <mergeCell ref="H5:H6"/>
    <mergeCell ref="I5:I6"/>
    <mergeCell ref="J5:K5"/>
    <mergeCell ref="L5:M5"/>
    <mergeCell ref="C5:C6"/>
    <mergeCell ref="D5:D6"/>
    <mergeCell ref="F5:F6"/>
    <mergeCell ref="G5:G6"/>
    <mergeCell ref="AH5:AI5"/>
    <mergeCell ref="P5:Q5"/>
    <mergeCell ref="R5:S5"/>
    <mergeCell ref="T5:U5"/>
    <mergeCell ref="AD5:AE5"/>
    <mergeCell ref="AF5:AG5"/>
    <mergeCell ref="AB5:AC5"/>
  </mergeCells>
  <phoneticPr fontId="3" type="noConversion"/>
  <pageMargins left="0.35" right="0.23" top="0.33" bottom="0.32" header="0.2" footer="0.2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47"/>
  <sheetViews>
    <sheetView tabSelected="1" zoomScale="90" zoomScaleNormal="90" workbookViewId="0">
      <selection activeCell="A7" sqref="A7:W14"/>
    </sheetView>
  </sheetViews>
  <sheetFormatPr defaultRowHeight="12.75"/>
  <cols>
    <col min="1" max="1" width="5.5703125" customWidth="1"/>
    <col min="2" max="2" width="18.140625" style="13" bestFit="1" customWidth="1"/>
    <col min="3" max="3" width="9.42578125" style="13" bestFit="1" customWidth="1"/>
    <col min="4" max="4" width="13.42578125" style="13" bestFit="1" customWidth="1"/>
    <col min="5" max="5" width="11.42578125" style="13" customWidth="1"/>
    <col min="6" max="6" width="8.85546875" style="13" bestFit="1" customWidth="1"/>
    <col min="7" max="7" width="11.42578125" style="13" customWidth="1"/>
    <col min="8" max="8" width="34" style="13" customWidth="1"/>
    <col min="9" max="9" width="22" style="13" customWidth="1"/>
    <col min="10" max="10" width="0.140625" customWidth="1"/>
    <col min="11" max="11" width="9.28515625" customWidth="1"/>
    <col min="12" max="12" width="8.42578125" customWidth="1"/>
    <col min="13" max="13" width="8.7109375" customWidth="1"/>
    <col min="14" max="14" width="8.85546875" customWidth="1"/>
    <col min="15" max="19" width="10" customWidth="1"/>
    <col min="20" max="20" width="10.85546875" customWidth="1"/>
    <col min="21" max="21" width="10" customWidth="1"/>
    <col min="22" max="22" width="9.85546875" bestFit="1" customWidth="1"/>
    <col min="23" max="23" width="11.42578125" customWidth="1"/>
    <col min="25" max="25" width="9.85546875" bestFit="1" customWidth="1"/>
    <col min="27" max="27" width="9.85546875" bestFit="1" customWidth="1"/>
    <col min="29" max="29" width="9.85546875" bestFit="1" customWidth="1"/>
  </cols>
  <sheetData>
    <row r="1" spans="1:35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X1" s="16"/>
      <c r="Y1" s="16"/>
      <c r="Z1" s="16"/>
      <c r="AA1" s="16"/>
      <c r="AB1" s="16"/>
      <c r="AC1" s="16"/>
    </row>
    <row r="2" spans="1:35">
      <c r="A2" s="150" t="s">
        <v>29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X2" s="16"/>
      <c r="Y2" s="16"/>
      <c r="Z2" s="16"/>
      <c r="AA2" s="16"/>
      <c r="AB2" s="16"/>
      <c r="AC2" s="16"/>
    </row>
    <row r="3" spans="1:35">
      <c r="A3" s="150" t="s">
        <v>26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X3" s="16"/>
      <c r="Y3" s="16"/>
      <c r="Z3" s="16"/>
      <c r="AA3" s="16"/>
      <c r="AB3" s="16"/>
      <c r="AC3" s="16"/>
    </row>
    <row r="4" spans="1:35">
      <c r="A4" s="17"/>
      <c r="J4" s="17"/>
      <c r="K4" s="17"/>
      <c r="L4" s="17"/>
      <c r="X4" s="16"/>
      <c r="Y4" s="16"/>
      <c r="Z4" s="16"/>
      <c r="AA4" s="16"/>
      <c r="AB4" s="16"/>
      <c r="AC4" s="16"/>
    </row>
    <row r="5" spans="1:35" ht="58.5" customHeight="1">
      <c r="A5" s="151" t="s">
        <v>0</v>
      </c>
      <c r="B5" s="142" t="s">
        <v>111</v>
      </c>
      <c r="C5" s="142" t="s">
        <v>112</v>
      </c>
      <c r="D5" s="142" t="s">
        <v>113</v>
      </c>
      <c r="E5" s="142" t="s">
        <v>1</v>
      </c>
      <c r="F5" s="142" t="s">
        <v>190</v>
      </c>
      <c r="G5" s="142" t="s">
        <v>191</v>
      </c>
      <c r="H5" s="142" t="s">
        <v>2</v>
      </c>
      <c r="I5" s="142" t="s">
        <v>3</v>
      </c>
      <c r="J5" s="155" t="s">
        <v>9</v>
      </c>
      <c r="K5" s="156"/>
      <c r="L5" s="155" t="s">
        <v>18</v>
      </c>
      <c r="M5" s="156"/>
      <c r="N5" s="155" t="s">
        <v>19</v>
      </c>
      <c r="O5" s="156"/>
      <c r="P5" s="158" t="s">
        <v>20</v>
      </c>
      <c r="Q5" s="159"/>
      <c r="R5" s="158" t="s">
        <v>21</v>
      </c>
      <c r="S5" s="159"/>
      <c r="T5" s="158" t="s">
        <v>22</v>
      </c>
      <c r="U5" s="159"/>
      <c r="V5" s="167" t="s">
        <v>5</v>
      </c>
      <c r="W5" s="169" t="s">
        <v>6</v>
      </c>
      <c r="X5" s="163" t="s">
        <v>12</v>
      </c>
      <c r="Y5" s="163"/>
      <c r="Z5" s="163" t="s">
        <v>11</v>
      </c>
      <c r="AA5" s="163"/>
      <c r="AB5" s="163" t="s">
        <v>10</v>
      </c>
      <c r="AC5" s="163"/>
      <c r="AD5" s="164" t="s">
        <v>23</v>
      </c>
      <c r="AE5" s="164"/>
      <c r="AF5" s="164" t="s">
        <v>24</v>
      </c>
      <c r="AG5" s="164"/>
      <c r="AH5" s="164" t="s">
        <v>25</v>
      </c>
      <c r="AI5" s="164"/>
    </row>
    <row r="6" spans="1:35" ht="23.25" customHeight="1">
      <c r="A6" s="152"/>
      <c r="B6" s="143"/>
      <c r="C6" s="143"/>
      <c r="D6" s="143"/>
      <c r="E6" s="143"/>
      <c r="F6" s="143"/>
      <c r="G6" s="143"/>
      <c r="H6" s="143"/>
      <c r="I6" s="143"/>
      <c r="J6" s="118" t="s">
        <v>8</v>
      </c>
      <c r="K6" s="6" t="s">
        <v>7</v>
      </c>
      <c r="L6" s="7" t="s">
        <v>8</v>
      </c>
      <c r="M6" s="6" t="s">
        <v>7</v>
      </c>
      <c r="N6" s="3" t="s">
        <v>8</v>
      </c>
      <c r="O6" s="6" t="s">
        <v>7</v>
      </c>
      <c r="P6" s="3" t="s">
        <v>8</v>
      </c>
      <c r="Q6" s="6" t="s">
        <v>7</v>
      </c>
      <c r="R6" s="3" t="s">
        <v>8</v>
      </c>
      <c r="S6" s="6" t="s">
        <v>7</v>
      </c>
      <c r="T6" s="3" t="s">
        <v>8</v>
      </c>
      <c r="U6" s="6" t="s">
        <v>7</v>
      </c>
      <c r="V6" s="168"/>
      <c r="W6" s="169"/>
      <c r="X6" s="18" t="s">
        <v>13</v>
      </c>
      <c r="Y6" s="18">
        <v>20</v>
      </c>
      <c r="Z6" s="18"/>
      <c r="AA6" s="18">
        <v>30</v>
      </c>
      <c r="AB6" s="18"/>
      <c r="AC6" s="18">
        <v>20</v>
      </c>
      <c r="AE6">
        <v>10</v>
      </c>
      <c r="AG6">
        <v>10</v>
      </c>
      <c r="AI6">
        <v>10</v>
      </c>
    </row>
    <row r="7" spans="1:35" ht="39.950000000000003" customHeight="1">
      <c r="A7" s="189">
        <v>1</v>
      </c>
      <c r="B7" s="190" t="s">
        <v>248</v>
      </c>
      <c r="C7" s="190" t="s">
        <v>214</v>
      </c>
      <c r="D7" s="190" t="s">
        <v>177</v>
      </c>
      <c r="E7" s="191">
        <v>38750</v>
      </c>
      <c r="F7" s="192" t="s">
        <v>192</v>
      </c>
      <c r="G7" s="191" t="s">
        <v>545</v>
      </c>
      <c r="H7" s="193" t="s">
        <v>96</v>
      </c>
      <c r="I7" s="193" t="s">
        <v>42</v>
      </c>
      <c r="J7" s="206">
        <v>21</v>
      </c>
      <c r="K7" s="195">
        <f>$Y$6*J7/$Y$7</f>
        <v>8.75</v>
      </c>
      <c r="L7" s="215">
        <v>14.5</v>
      </c>
      <c r="M7" s="212">
        <f>$AA$6*L7/$AA$7</f>
        <v>30</v>
      </c>
      <c r="N7" s="213">
        <v>54.75</v>
      </c>
      <c r="O7" s="212">
        <f>($AC$6*$AC$7)/N7</f>
        <v>12.390867579908678</v>
      </c>
      <c r="P7" s="198">
        <v>34</v>
      </c>
      <c r="Q7" s="212">
        <f>$AE$6*P7/$AE$7</f>
        <v>9.4444444444444446</v>
      </c>
      <c r="R7" s="212">
        <v>206</v>
      </c>
      <c r="S7" s="212">
        <f>$AG$6*R7/$AG$7</f>
        <v>9.8095238095238102</v>
      </c>
      <c r="T7" s="213">
        <v>7.77</v>
      </c>
      <c r="U7" s="212">
        <f>($AI$6*$AI$7)/T7</f>
        <v>9.9999999999999982</v>
      </c>
      <c r="V7" s="212">
        <f>K7+M7+O7+Q7+S7+U7</f>
        <v>80.394835833876925</v>
      </c>
      <c r="W7" s="199">
        <f>V7/100</f>
        <v>0.80394835833876921</v>
      </c>
      <c r="X7" s="18"/>
      <c r="Y7" s="18">
        <f>LARGE(J7:J38,1)</f>
        <v>48</v>
      </c>
      <c r="Z7" s="18"/>
      <c r="AA7" s="18">
        <f>LARGE(L7:L38,1)</f>
        <v>14.5</v>
      </c>
      <c r="AB7" s="18"/>
      <c r="AC7" s="18">
        <f>SMALL(N7:N38,1)</f>
        <v>33.92</v>
      </c>
      <c r="AE7" s="18">
        <f>LARGE(P7:P38,1)</f>
        <v>36</v>
      </c>
      <c r="AG7" s="18">
        <f>LARGE(R7:R38,1)</f>
        <v>210</v>
      </c>
      <c r="AI7" s="18">
        <f>SMALL(T7:T38,1)</f>
        <v>7.77</v>
      </c>
    </row>
    <row r="8" spans="1:35" s="2" customFormat="1" ht="39.950000000000003" customHeight="1">
      <c r="A8" s="189">
        <v>2</v>
      </c>
      <c r="B8" s="190" t="s">
        <v>249</v>
      </c>
      <c r="C8" s="190" t="s">
        <v>250</v>
      </c>
      <c r="D8" s="190" t="s">
        <v>251</v>
      </c>
      <c r="E8" s="203">
        <v>38534</v>
      </c>
      <c r="F8" s="192" t="s">
        <v>192</v>
      </c>
      <c r="G8" s="191" t="s">
        <v>544</v>
      </c>
      <c r="H8" s="193" t="s">
        <v>546</v>
      </c>
      <c r="I8" s="204" t="s">
        <v>44</v>
      </c>
      <c r="J8" s="206">
        <v>41.5</v>
      </c>
      <c r="K8" s="195">
        <f>$Y$6*J8/$Y$7</f>
        <v>17.291666666666668</v>
      </c>
      <c r="L8" s="215">
        <v>12.3</v>
      </c>
      <c r="M8" s="212">
        <f>$AA$6*L8/$AA$7</f>
        <v>25.448275862068964</v>
      </c>
      <c r="N8" s="213">
        <v>47.81</v>
      </c>
      <c r="O8" s="212">
        <f>($AC$6*$AC$7)/N8</f>
        <v>14.189500104580633</v>
      </c>
      <c r="P8" s="198">
        <v>23</v>
      </c>
      <c r="Q8" s="212">
        <f>$AE$6*P8/$AE$7</f>
        <v>6.3888888888888893</v>
      </c>
      <c r="R8" s="212">
        <v>183</v>
      </c>
      <c r="S8" s="212">
        <f>$AG$6*R8/$AG$7</f>
        <v>8.7142857142857135</v>
      </c>
      <c r="T8" s="213">
        <v>9.3800000000000008</v>
      </c>
      <c r="U8" s="212">
        <f>($AI$6*$AI$7)/T8</f>
        <v>8.2835820895522367</v>
      </c>
      <c r="V8" s="212">
        <f>K8+M8+O8+Q8+S8+U8</f>
        <v>80.316199326043105</v>
      </c>
      <c r="W8" s="199">
        <f>V8/100</f>
        <v>0.80316199326043103</v>
      </c>
      <c r="X8" s="18"/>
      <c r="Y8" s="18"/>
      <c r="Z8" s="18"/>
      <c r="AA8" s="18"/>
      <c r="AB8" s="18"/>
      <c r="AC8" s="18"/>
    </row>
    <row r="9" spans="1:35" ht="39.950000000000003" customHeight="1">
      <c r="A9" s="189">
        <v>3</v>
      </c>
      <c r="B9" s="190" t="s">
        <v>252</v>
      </c>
      <c r="C9" s="190" t="s">
        <v>253</v>
      </c>
      <c r="D9" s="190" t="s">
        <v>201</v>
      </c>
      <c r="E9" s="203">
        <v>38175</v>
      </c>
      <c r="F9" s="192" t="s">
        <v>192</v>
      </c>
      <c r="G9" s="191" t="s">
        <v>544</v>
      </c>
      <c r="H9" s="193" t="s">
        <v>56</v>
      </c>
      <c r="I9" s="204" t="s">
        <v>103</v>
      </c>
      <c r="J9" s="194">
        <v>23.5</v>
      </c>
      <c r="K9" s="195">
        <f>$Y$6*J9/$Y$7</f>
        <v>9.7916666666666661</v>
      </c>
      <c r="L9" s="212">
        <v>14</v>
      </c>
      <c r="M9" s="212">
        <f>$AA$6*L9/$AA$7</f>
        <v>28.96551724137931</v>
      </c>
      <c r="N9" s="213">
        <v>51.28</v>
      </c>
      <c r="O9" s="212">
        <f>($AC$6*$AC$7)/N9</f>
        <v>13.229329173166928</v>
      </c>
      <c r="P9" s="198">
        <v>31</v>
      </c>
      <c r="Q9" s="212">
        <f>$AE$6*P9/$AE$7</f>
        <v>8.6111111111111107</v>
      </c>
      <c r="R9" s="212">
        <v>171</v>
      </c>
      <c r="S9" s="212">
        <f>$AG$6*R9/$AG$7</f>
        <v>8.1428571428571423</v>
      </c>
      <c r="T9" s="213">
        <v>9.14</v>
      </c>
      <c r="U9" s="212">
        <f>($AI$6*$AI$7)/T9</f>
        <v>8.5010940919037186</v>
      </c>
      <c r="V9" s="212">
        <f>K9+M9+O9+Q9+S9+U9</f>
        <v>77.241575427084882</v>
      </c>
      <c r="W9" s="199">
        <f>V9/100</f>
        <v>0.77241575427084885</v>
      </c>
      <c r="X9" s="18"/>
      <c r="Y9" s="18"/>
      <c r="Z9" s="18"/>
      <c r="AA9" s="18"/>
      <c r="AB9" s="18"/>
      <c r="AC9" s="18"/>
    </row>
    <row r="10" spans="1:35" ht="39.950000000000003" customHeight="1">
      <c r="A10" s="189">
        <v>4</v>
      </c>
      <c r="B10" s="190" t="s">
        <v>211</v>
      </c>
      <c r="C10" s="190" t="s">
        <v>164</v>
      </c>
      <c r="D10" s="190" t="s">
        <v>254</v>
      </c>
      <c r="E10" s="203">
        <v>38554</v>
      </c>
      <c r="F10" s="192" t="s">
        <v>192</v>
      </c>
      <c r="G10" s="191" t="s">
        <v>544</v>
      </c>
      <c r="H10" s="193" t="s">
        <v>546</v>
      </c>
      <c r="I10" s="204" t="s">
        <v>44</v>
      </c>
      <c r="J10" s="202">
        <v>44</v>
      </c>
      <c r="K10" s="195">
        <f>$Y$6*J10/$Y$7</f>
        <v>18.333333333333332</v>
      </c>
      <c r="L10" s="212">
        <v>8.4</v>
      </c>
      <c r="M10" s="212">
        <f>$AA$6*L10/$AA$7</f>
        <v>17.379310344827587</v>
      </c>
      <c r="N10" s="213">
        <v>40.99</v>
      </c>
      <c r="O10" s="212">
        <f>($AC$6*$AC$7)/N10</f>
        <v>16.550378141010004</v>
      </c>
      <c r="P10" s="198">
        <v>27</v>
      </c>
      <c r="Q10" s="212">
        <f>$AE$6*P10/$AE$7</f>
        <v>7.5</v>
      </c>
      <c r="R10" s="212">
        <v>194</v>
      </c>
      <c r="S10" s="212">
        <f>$AG$6*R10/$AG$7</f>
        <v>9.2380952380952372</v>
      </c>
      <c r="T10" s="213">
        <v>9.4499999999999993</v>
      </c>
      <c r="U10" s="212">
        <f>($AI$6*$AI$7)/T10</f>
        <v>8.2222222222222214</v>
      </c>
      <c r="V10" s="212">
        <f>K10+M10+O10+Q10+S10+U10</f>
        <v>77.223339279488386</v>
      </c>
      <c r="W10" s="199">
        <f>V10/100</f>
        <v>0.7722333927948839</v>
      </c>
      <c r="X10" s="16"/>
      <c r="Y10" s="16"/>
      <c r="Z10" s="16"/>
      <c r="AA10" s="16"/>
      <c r="AB10" s="16"/>
      <c r="AC10" s="16"/>
    </row>
    <row r="11" spans="1:35" ht="39.950000000000003" customHeight="1">
      <c r="A11" s="189">
        <v>5</v>
      </c>
      <c r="B11" s="190" t="s">
        <v>255</v>
      </c>
      <c r="C11" s="190" t="s">
        <v>256</v>
      </c>
      <c r="D11" s="190" t="s">
        <v>155</v>
      </c>
      <c r="E11" s="203">
        <v>38611</v>
      </c>
      <c r="F11" s="192" t="s">
        <v>192</v>
      </c>
      <c r="G11" s="191" t="s">
        <v>544</v>
      </c>
      <c r="H11" s="193" t="s">
        <v>546</v>
      </c>
      <c r="I11" s="201" t="s">
        <v>44</v>
      </c>
      <c r="J11" s="202">
        <v>28</v>
      </c>
      <c r="K11" s="195">
        <f>$Y$6*J11/$Y$7</f>
        <v>11.666666666666666</v>
      </c>
      <c r="L11" s="215">
        <v>10.4</v>
      </c>
      <c r="M11" s="212">
        <f>$AA$6*L11/$AA$7</f>
        <v>21.517241379310345</v>
      </c>
      <c r="N11" s="213">
        <v>48.8</v>
      </c>
      <c r="O11" s="212">
        <f>($AC$6*$AC$7)/N11</f>
        <v>13.901639344262298</v>
      </c>
      <c r="P11" s="198">
        <v>36</v>
      </c>
      <c r="Q11" s="212">
        <f>$AE$6*P11/$AE$7</f>
        <v>10</v>
      </c>
      <c r="R11" s="212">
        <v>203</v>
      </c>
      <c r="S11" s="212">
        <f>$AG$6*R11/$AG$7</f>
        <v>9.6666666666666661</v>
      </c>
      <c r="T11" s="213">
        <v>8.65</v>
      </c>
      <c r="U11" s="212">
        <f>($AI$6*$AI$7)/T11</f>
        <v>8.9826589595375701</v>
      </c>
      <c r="V11" s="212">
        <f>K11+M11+O11+Q11+S11+U11</f>
        <v>75.734873016443558</v>
      </c>
      <c r="W11" s="199">
        <f>V11/100</f>
        <v>0.7573487301644356</v>
      </c>
      <c r="X11" s="5"/>
      <c r="Y11" s="5"/>
      <c r="Z11" s="5"/>
      <c r="AA11" s="5"/>
      <c r="AB11" s="5"/>
      <c r="AC11" s="5"/>
    </row>
    <row r="12" spans="1:35" ht="39.950000000000003" customHeight="1">
      <c r="A12" s="189">
        <v>6</v>
      </c>
      <c r="B12" s="190" t="s">
        <v>257</v>
      </c>
      <c r="C12" s="190" t="s">
        <v>258</v>
      </c>
      <c r="D12" s="190" t="s">
        <v>239</v>
      </c>
      <c r="E12" s="191">
        <v>38065</v>
      </c>
      <c r="F12" s="192" t="s">
        <v>192</v>
      </c>
      <c r="G12" s="191" t="s">
        <v>544</v>
      </c>
      <c r="H12" s="193" t="s">
        <v>95</v>
      </c>
      <c r="I12" s="193" t="s">
        <v>54</v>
      </c>
      <c r="J12" s="194">
        <v>13.5</v>
      </c>
      <c r="K12" s="195">
        <f>$Y$6*J12/$Y$7</f>
        <v>5.625</v>
      </c>
      <c r="L12" s="212">
        <v>11.4</v>
      </c>
      <c r="M12" s="212">
        <f>$AA$6*L12/$AA$7</f>
        <v>23.586206896551722</v>
      </c>
      <c r="N12" s="213">
        <v>36.299999999999997</v>
      </c>
      <c r="O12" s="212">
        <f>($AC$6*$AC$7)/N12</f>
        <v>18.688705234159784</v>
      </c>
      <c r="P12" s="198">
        <v>30</v>
      </c>
      <c r="Q12" s="212">
        <f>$AE$6*P12/$AE$7</f>
        <v>8.3333333333333339</v>
      </c>
      <c r="R12" s="212">
        <v>210</v>
      </c>
      <c r="S12" s="212">
        <f>$AG$6*R12/$AG$7</f>
        <v>10</v>
      </c>
      <c r="T12" s="213">
        <v>8.2100000000000009</v>
      </c>
      <c r="U12" s="212">
        <f>($AI$6*$AI$7)/T12</f>
        <v>9.4640682095006063</v>
      </c>
      <c r="V12" s="212">
        <f>K12+M12+O12+Q12+S12+U12</f>
        <v>75.697313673545452</v>
      </c>
      <c r="W12" s="199">
        <f>V12/100</f>
        <v>0.75697313673545452</v>
      </c>
      <c r="X12" s="5"/>
      <c r="Y12" s="5"/>
      <c r="Z12" s="5"/>
      <c r="AA12" s="5"/>
      <c r="AB12" s="5"/>
      <c r="AC12" s="5"/>
    </row>
    <row r="13" spans="1:35" ht="39.950000000000003" customHeight="1">
      <c r="A13" s="189">
        <v>7</v>
      </c>
      <c r="B13" s="190" t="s">
        <v>259</v>
      </c>
      <c r="C13" s="190" t="s">
        <v>260</v>
      </c>
      <c r="D13" s="190" t="s">
        <v>226</v>
      </c>
      <c r="E13" s="191">
        <v>38132</v>
      </c>
      <c r="F13" s="192" t="s">
        <v>192</v>
      </c>
      <c r="G13" s="191" t="s">
        <v>544</v>
      </c>
      <c r="H13" s="193" t="s">
        <v>32</v>
      </c>
      <c r="I13" s="193" t="s">
        <v>33</v>
      </c>
      <c r="J13" s="202">
        <v>22.5</v>
      </c>
      <c r="K13" s="195">
        <f>$Y$6*J13/$Y$7</f>
        <v>9.375</v>
      </c>
      <c r="L13" s="212">
        <v>12.7</v>
      </c>
      <c r="M13" s="212">
        <f>$AA$6*L13/$AA$7</f>
        <v>26.275862068965516</v>
      </c>
      <c r="N13" s="213">
        <v>56.84</v>
      </c>
      <c r="O13" s="212">
        <f>($AC$6*$AC$7)/N13</f>
        <v>11.935256861365236</v>
      </c>
      <c r="P13" s="198">
        <v>35</v>
      </c>
      <c r="Q13" s="212">
        <f>$AE$6*P13/$AE$7</f>
        <v>9.7222222222222214</v>
      </c>
      <c r="R13" s="212">
        <v>178</v>
      </c>
      <c r="S13" s="212">
        <f>$AG$6*R13/$AG$7</f>
        <v>8.4761904761904763</v>
      </c>
      <c r="T13" s="213">
        <v>8.19</v>
      </c>
      <c r="U13" s="212">
        <f>($AI$6*$AI$7)/T13</f>
        <v>9.4871794871794872</v>
      </c>
      <c r="V13" s="212">
        <f>K13+M13+O13+Q13+S13+U13</f>
        <v>75.27171111592294</v>
      </c>
      <c r="W13" s="199">
        <f>V13/100</f>
        <v>0.75271711115922946</v>
      </c>
      <c r="X13" s="5"/>
      <c r="Y13" s="5"/>
      <c r="Z13" s="5"/>
      <c r="AA13" s="5"/>
      <c r="AB13" s="5"/>
      <c r="AC13" s="5"/>
    </row>
    <row r="14" spans="1:35" ht="39.950000000000003" customHeight="1">
      <c r="A14" s="189">
        <v>8</v>
      </c>
      <c r="B14" s="190" t="s">
        <v>261</v>
      </c>
      <c r="C14" s="190" t="s">
        <v>262</v>
      </c>
      <c r="D14" s="190" t="s">
        <v>201</v>
      </c>
      <c r="E14" s="191">
        <v>38360</v>
      </c>
      <c r="F14" s="192" t="s">
        <v>192</v>
      </c>
      <c r="G14" s="191" t="s">
        <v>544</v>
      </c>
      <c r="H14" s="193" t="s">
        <v>58</v>
      </c>
      <c r="I14" s="193" t="s">
        <v>45</v>
      </c>
      <c r="J14" s="202">
        <v>13</v>
      </c>
      <c r="K14" s="195">
        <f>$Y$6*J14/$Y$7</f>
        <v>5.416666666666667</v>
      </c>
      <c r="L14" s="212">
        <v>14.5</v>
      </c>
      <c r="M14" s="212">
        <f>$AA$6*L14/$AA$7</f>
        <v>30</v>
      </c>
      <c r="N14" s="213">
        <v>52.27</v>
      </c>
      <c r="O14" s="212">
        <f>($AC$6*$AC$7)/N14</f>
        <v>12.978764109431797</v>
      </c>
      <c r="P14" s="198">
        <v>34</v>
      </c>
      <c r="Q14" s="212">
        <f>$AE$6*P14/$AE$7</f>
        <v>9.4444444444444446</v>
      </c>
      <c r="R14" s="212">
        <v>171</v>
      </c>
      <c r="S14" s="212">
        <f>$AG$6*R14/$AG$7</f>
        <v>8.1428571428571423</v>
      </c>
      <c r="T14" s="213">
        <v>8.8699999999999992</v>
      </c>
      <c r="U14" s="212">
        <f>($AI$6*$AI$7)/T14</f>
        <v>8.7598647125140925</v>
      </c>
      <c r="V14" s="212">
        <f>K14+M14+O14+Q14+S14+U14</f>
        <v>74.742597075914134</v>
      </c>
      <c r="W14" s="199">
        <f>V14/100</f>
        <v>0.7474259707591413</v>
      </c>
      <c r="X14" s="5"/>
      <c r="Y14" s="5"/>
      <c r="Z14" s="5"/>
      <c r="AA14" s="5"/>
      <c r="AB14" s="5"/>
      <c r="AC14" s="5"/>
    </row>
    <row r="15" spans="1:35" ht="39.950000000000003" customHeight="1">
      <c r="A15" s="57">
        <v>9</v>
      </c>
      <c r="B15" s="67" t="s">
        <v>263</v>
      </c>
      <c r="C15" s="67" t="s">
        <v>205</v>
      </c>
      <c r="D15" s="67" t="s">
        <v>158</v>
      </c>
      <c r="E15" s="34">
        <v>38249</v>
      </c>
      <c r="F15" s="31" t="s">
        <v>192</v>
      </c>
      <c r="G15" s="34"/>
      <c r="H15" s="35" t="s">
        <v>32</v>
      </c>
      <c r="I15" s="27" t="s">
        <v>33</v>
      </c>
      <c r="J15" s="125">
        <v>18.5</v>
      </c>
      <c r="K15" s="60">
        <f>$Y$6*J15/$Y$7</f>
        <v>7.708333333333333</v>
      </c>
      <c r="L15" s="59">
        <v>12.3</v>
      </c>
      <c r="M15" s="61">
        <f>$AA$6*L15/$AA$7</f>
        <v>25.448275862068964</v>
      </c>
      <c r="N15" s="62">
        <v>49.61</v>
      </c>
      <c r="O15" s="61">
        <f>($AC$6*$AC$7)/N15</f>
        <v>13.674662366458378</v>
      </c>
      <c r="P15" s="63">
        <v>31</v>
      </c>
      <c r="Q15" s="61">
        <f>$AE$6*P15/$AE$7</f>
        <v>8.6111111111111107</v>
      </c>
      <c r="R15" s="64">
        <v>188</v>
      </c>
      <c r="S15" s="61">
        <f>$AG$6*R15/$AG$7</f>
        <v>8.9523809523809526</v>
      </c>
      <c r="T15" s="62">
        <v>7.87</v>
      </c>
      <c r="U15" s="61">
        <f>($AI$6*$AI$7)/T15</f>
        <v>9.8729351969504435</v>
      </c>
      <c r="V15" s="65">
        <f>K15+M15+O15+Q15+S15+U15</f>
        <v>74.267698822303174</v>
      </c>
      <c r="W15" s="66">
        <f>V15/100</f>
        <v>0.74267698822303174</v>
      </c>
      <c r="X15" s="4"/>
      <c r="Y15" s="4"/>
      <c r="Z15" s="4"/>
      <c r="AA15" s="4"/>
      <c r="AB15" s="4"/>
      <c r="AC15" s="4"/>
    </row>
    <row r="16" spans="1:35" s="2" customFormat="1" ht="39.950000000000003" customHeight="1">
      <c r="A16" s="57">
        <v>10</v>
      </c>
      <c r="B16" s="67" t="s">
        <v>264</v>
      </c>
      <c r="C16" s="67" t="s">
        <v>265</v>
      </c>
      <c r="D16" s="67" t="s">
        <v>184</v>
      </c>
      <c r="E16" s="34" t="s">
        <v>97</v>
      </c>
      <c r="F16" s="31" t="s">
        <v>192</v>
      </c>
      <c r="G16" s="34"/>
      <c r="H16" s="27" t="s">
        <v>59</v>
      </c>
      <c r="I16" s="27" t="s">
        <v>47</v>
      </c>
      <c r="J16" s="120">
        <v>48</v>
      </c>
      <c r="K16" s="60">
        <f>$Y$6*J16/$Y$7</f>
        <v>20</v>
      </c>
      <c r="L16" s="64">
        <v>9.8000000000000007</v>
      </c>
      <c r="M16" s="61">
        <f>$AA$6*L16/$AA$7</f>
        <v>20.275862068965516</v>
      </c>
      <c r="N16" s="62">
        <v>65.099999999999994</v>
      </c>
      <c r="O16" s="61">
        <f>($AC$6*$AC$7)/N16</f>
        <v>10.420890937019971</v>
      </c>
      <c r="P16" s="63">
        <v>19</v>
      </c>
      <c r="Q16" s="61">
        <f>$AE$6*P16/$AE$7</f>
        <v>5.2777777777777777</v>
      </c>
      <c r="R16" s="64">
        <v>182</v>
      </c>
      <c r="S16" s="61">
        <f>$AG$6*R16/$AG$7</f>
        <v>8.6666666666666661</v>
      </c>
      <c r="T16" s="62">
        <v>8.3800000000000008</v>
      </c>
      <c r="U16" s="61">
        <f>($AI$6*$AI$7)/T16</f>
        <v>9.2720763723150341</v>
      </c>
      <c r="V16" s="65">
        <f>K16+M16+O16+Q16+S16+U16</f>
        <v>73.913273822744969</v>
      </c>
      <c r="W16" s="66">
        <f>V16/100</f>
        <v>0.73913273822744974</v>
      </c>
      <c r="X16" s="4"/>
      <c r="Y16" s="4"/>
      <c r="Z16" s="4"/>
      <c r="AA16" s="4"/>
      <c r="AB16" s="4"/>
      <c r="AC16" s="4"/>
    </row>
    <row r="17" spans="1:29" ht="39.950000000000003" customHeight="1">
      <c r="A17" s="57">
        <v>11</v>
      </c>
      <c r="B17" s="67" t="s">
        <v>220</v>
      </c>
      <c r="C17" s="67" t="s">
        <v>266</v>
      </c>
      <c r="D17" s="67" t="s">
        <v>222</v>
      </c>
      <c r="E17" s="34">
        <v>38141</v>
      </c>
      <c r="F17" s="31" t="s">
        <v>192</v>
      </c>
      <c r="G17" s="34"/>
      <c r="H17" s="28" t="s">
        <v>62</v>
      </c>
      <c r="I17" s="29" t="s">
        <v>82</v>
      </c>
      <c r="J17" s="121">
        <v>15.5</v>
      </c>
      <c r="K17" s="60">
        <f>$Y$6*J17/$Y$7</f>
        <v>6.458333333333333</v>
      </c>
      <c r="L17" s="64">
        <v>14</v>
      </c>
      <c r="M17" s="61">
        <f>$AA$6*L17/$AA$7</f>
        <v>28.96551724137931</v>
      </c>
      <c r="N17" s="62">
        <v>50.42</v>
      </c>
      <c r="O17" s="61">
        <f>($AC$6*$AC$7)/N17</f>
        <v>13.454978183260613</v>
      </c>
      <c r="P17" s="63">
        <v>21</v>
      </c>
      <c r="Q17" s="61">
        <f>$AE$6*P17/$AE$7</f>
        <v>5.833333333333333</v>
      </c>
      <c r="R17" s="64">
        <v>191</v>
      </c>
      <c r="S17" s="61">
        <f>$AG$6*R17/$AG$7</f>
        <v>9.0952380952380949</v>
      </c>
      <c r="T17" s="62">
        <v>8.56</v>
      </c>
      <c r="U17" s="61">
        <f>($AI$6*$AI$7)/T17</f>
        <v>9.077102803738315</v>
      </c>
      <c r="V17" s="65">
        <f>K17+M17+O17+Q17+S17+U17</f>
        <v>72.884502990283011</v>
      </c>
      <c r="W17" s="66">
        <f>V17/100</f>
        <v>0.72884502990283007</v>
      </c>
      <c r="X17" s="5"/>
      <c r="Y17" s="5"/>
      <c r="Z17" s="5"/>
      <c r="AA17" s="5"/>
      <c r="AB17" s="5"/>
      <c r="AC17" s="5"/>
    </row>
    <row r="18" spans="1:29" ht="39.950000000000003" customHeight="1">
      <c r="A18" s="57">
        <v>12</v>
      </c>
      <c r="B18" s="67" t="s">
        <v>267</v>
      </c>
      <c r="C18" s="67" t="s">
        <v>268</v>
      </c>
      <c r="D18" s="67" t="s">
        <v>269</v>
      </c>
      <c r="E18" s="28" t="s">
        <v>92</v>
      </c>
      <c r="F18" s="31" t="s">
        <v>192</v>
      </c>
      <c r="G18" s="28"/>
      <c r="H18" s="38" t="s">
        <v>36</v>
      </c>
      <c r="I18" s="38" t="s">
        <v>102</v>
      </c>
      <c r="J18" s="120">
        <v>28</v>
      </c>
      <c r="K18" s="60">
        <f>$Y$6*J18/$Y$7</f>
        <v>11.666666666666666</v>
      </c>
      <c r="L18" s="64">
        <v>13.5</v>
      </c>
      <c r="M18" s="61">
        <f>$AA$6*L18/$AA$7</f>
        <v>27.931034482758619</v>
      </c>
      <c r="N18" s="62">
        <v>70.78</v>
      </c>
      <c r="O18" s="61">
        <f>($AC$6*$AC$7)/N18</f>
        <v>9.584628426109072</v>
      </c>
      <c r="P18" s="63">
        <v>29</v>
      </c>
      <c r="Q18" s="61">
        <f>$AE$6*P18/$AE$7</f>
        <v>8.0555555555555554</v>
      </c>
      <c r="R18" s="64">
        <v>156</v>
      </c>
      <c r="S18" s="61">
        <f>$AG$6*R18/$AG$7</f>
        <v>7.4285714285714288</v>
      </c>
      <c r="T18" s="62">
        <v>9.64</v>
      </c>
      <c r="U18" s="61">
        <f>($AI$6*$AI$7)/T18</f>
        <v>8.0601659751037324</v>
      </c>
      <c r="V18" s="65">
        <f>K18+M18+O18+Q18+S18+U18</f>
        <v>72.72662253476507</v>
      </c>
      <c r="W18" s="66">
        <f>V18/100</f>
        <v>0.72726622534765073</v>
      </c>
      <c r="X18" s="5"/>
      <c r="Y18" s="5"/>
      <c r="Z18" s="5"/>
      <c r="AA18" s="5"/>
      <c r="AB18" s="5"/>
      <c r="AC18" s="5"/>
    </row>
    <row r="19" spans="1:29" ht="39.950000000000003" customHeight="1">
      <c r="A19" s="57">
        <v>13</v>
      </c>
      <c r="B19" s="67" t="s">
        <v>270</v>
      </c>
      <c r="C19" s="67" t="s">
        <v>271</v>
      </c>
      <c r="D19" s="67" t="s">
        <v>272</v>
      </c>
      <c r="E19" s="37">
        <v>38226</v>
      </c>
      <c r="F19" s="31" t="s">
        <v>192</v>
      </c>
      <c r="G19" s="37"/>
      <c r="H19" s="27" t="s">
        <v>56</v>
      </c>
      <c r="I19" s="28" t="s">
        <v>84</v>
      </c>
      <c r="J19" s="121">
        <v>20</v>
      </c>
      <c r="K19" s="60">
        <f>$Y$6*J19/$Y$7</f>
        <v>8.3333333333333339</v>
      </c>
      <c r="L19" s="64">
        <v>13.5</v>
      </c>
      <c r="M19" s="61">
        <f>$AA$6*L19/$AA$7</f>
        <v>27.931034482758619</v>
      </c>
      <c r="N19" s="62">
        <v>51.41</v>
      </c>
      <c r="O19" s="61">
        <f>($AC$6*$AC$7)/N19</f>
        <v>13.195876288659797</v>
      </c>
      <c r="P19" s="63">
        <v>22</v>
      </c>
      <c r="Q19" s="61">
        <f>$AE$6*P19/$AE$7</f>
        <v>6.1111111111111107</v>
      </c>
      <c r="R19" s="64">
        <v>176</v>
      </c>
      <c r="S19" s="61">
        <f>$AG$6*R19/$AG$7</f>
        <v>8.3809523809523814</v>
      </c>
      <c r="T19" s="62">
        <v>9.15</v>
      </c>
      <c r="U19" s="61">
        <f>($AI$6*$AI$7)/T19</f>
        <v>8.4918032786885238</v>
      </c>
      <c r="V19" s="65">
        <f>K19+M19+O19+Q19+S19+U19</f>
        <v>72.444110875503767</v>
      </c>
      <c r="W19" s="66">
        <f>V19/100</f>
        <v>0.72444110875503764</v>
      </c>
      <c r="X19" s="5"/>
      <c r="Y19" s="5"/>
      <c r="Z19" s="5"/>
      <c r="AA19" s="5"/>
      <c r="AB19" s="5"/>
      <c r="AC19" s="5"/>
    </row>
    <row r="20" spans="1:29" ht="39.950000000000003" customHeight="1">
      <c r="A20" s="57">
        <v>14</v>
      </c>
      <c r="B20" s="67" t="s">
        <v>241</v>
      </c>
      <c r="C20" s="67" t="s">
        <v>205</v>
      </c>
      <c r="D20" s="67" t="s">
        <v>273</v>
      </c>
      <c r="E20" s="48">
        <v>38097</v>
      </c>
      <c r="F20" s="31" t="s">
        <v>192</v>
      </c>
      <c r="G20" s="48"/>
      <c r="H20" s="49" t="s">
        <v>99</v>
      </c>
      <c r="I20" s="49" t="s">
        <v>105</v>
      </c>
      <c r="J20" s="121">
        <v>13.5</v>
      </c>
      <c r="K20" s="60">
        <f>$Y$6*J20/$Y$7</f>
        <v>5.625</v>
      </c>
      <c r="L20" s="64">
        <v>12.3</v>
      </c>
      <c r="M20" s="61">
        <f>$AA$6*L20/$AA$7</f>
        <v>25.448275862068964</v>
      </c>
      <c r="N20" s="62">
        <v>47.36</v>
      </c>
      <c r="O20" s="61">
        <f>($AC$6*$AC$7)/N20</f>
        <v>14.324324324324326</v>
      </c>
      <c r="P20" s="63">
        <v>29</v>
      </c>
      <c r="Q20" s="61">
        <f>$AE$6*P20/$AE$7</f>
        <v>8.0555555555555554</v>
      </c>
      <c r="R20" s="64">
        <v>195</v>
      </c>
      <c r="S20" s="61">
        <f>$AG$6*R20/$AG$7</f>
        <v>9.2857142857142865</v>
      </c>
      <c r="T20" s="62">
        <v>8.59</v>
      </c>
      <c r="U20" s="61">
        <f>($AI$6*$AI$7)/T20</f>
        <v>9.0454016298020949</v>
      </c>
      <c r="V20" s="65">
        <f>K20+M20+O20+Q20+S20+U20</f>
        <v>71.784271657465226</v>
      </c>
      <c r="W20" s="66">
        <f>V20/100</f>
        <v>0.71784271657465226</v>
      </c>
      <c r="X20" s="5"/>
      <c r="Y20" s="5"/>
      <c r="Z20" s="5"/>
      <c r="AA20" s="5"/>
      <c r="AB20" s="5"/>
      <c r="AC20" s="5"/>
    </row>
    <row r="21" spans="1:29" ht="39.950000000000003" customHeight="1">
      <c r="A21" s="57">
        <v>15</v>
      </c>
      <c r="B21" s="67" t="s">
        <v>241</v>
      </c>
      <c r="C21" s="67" t="s">
        <v>274</v>
      </c>
      <c r="D21" s="67" t="s">
        <v>275</v>
      </c>
      <c r="E21" s="34">
        <v>38110</v>
      </c>
      <c r="F21" s="31" t="s">
        <v>192</v>
      </c>
      <c r="G21" s="34"/>
      <c r="H21" s="29" t="s">
        <v>98</v>
      </c>
      <c r="I21" s="29" t="s">
        <v>104</v>
      </c>
      <c r="J21" s="121">
        <v>15</v>
      </c>
      <c r="K21" s="60">
        <f>$Y$6*J21/$Y$7</f>
        <v>6.25</v>
      </c>
      <c r="L21" s="64">
        <v>13.3</v>
      </c>
      <c r="M21" s="61">
        <f>$AA$6*L21/$AA$7</f>
        <v>27.517241379310345</v>
      </c>
      <c r="N21" s="62">
        <v>51.64</v>
      </c>
      <c r="O21" s="61">
        <f>($AC$6*$AC$7)/N21</f>
        <v>13.137103020914022</v>
      </c>
      <c r="P21" s="63">
        <v>24</v>
      </c>
      <c r="Q21" s="61">
        <f>$AE$6*P21/$AE$7</f>
        <v>6.666666666666667</v>
      </c>
      <c r="R21" s="64">
        <v>185</v>
      </c>
      <c r="S21" s="61">
        <f>$AG$6*R21/$AG$7</f>
        <v>8.8095238095238102</v>
      </c>
      <c r="T21" s="62">
        <v>10.130000000000001</v>
      </c>
      <c r="U21" s="61">
        <f>($AI$6*$AI$7)/T21</f>
        <v>7.6702862783810444</v>
      </c>
      <c r="V21" s="65">
        <f>K21+M21+O21+Q21+S21+U21</f>
        <v>70.050821154795898</v>
      </c>
      <c r="W21" s="66">
        <f>V21/100</f>
        <v>0.70050821154795895</v>
      </c>
      <c r="X21" s="5"/>
      <c r="Y21" s="5"/>
    </row>
    <row r="22" spans="1:29" ht="39.950000000000003" customHeight="1">
      <c r="A22" s="57">
        <v>16</v>
      </c>
      <c r="B22" s="67" t="s">
        <v>187</v>
      </c>
      <c r="C22" s="67" t="s">
        <v>133</v>
      </c>
      <c r="D22" s="67" t="s">
        <v>148</v>
      </c>
      <c r="E22" s="37">
        <v>38463</v>
      </c>
      <c r="F22" s="31" t="s">
        <v>192</v>
      </c>
      <c r="G22" s="37"/>
      <c r="H22" s="38" t="s">
        <v>40</v>
      </c>
      <c r="I22" s="38" t="s">
        <v>41</v>
      </c>
      <c r="J22" s="121">
        <v>21.5</v>
      </c>
      <c r="K22" s="60">
        <f>$Y$6*J22/$Y$7</f>
        <v>8.9583333333333339</v>
      </c>
      <c r="L22" s="64">
        <v>12.5</v>
      </c>
      <c r="M22" s="61">
        <f>$AA$6*L22/$AA$7</f>
        <v>25.862068965517242</v>
      </c>
      <c r="N22" s="62">
        <v>54.09</v>
      </c>
      <c r="O22" s="61">
        <f>($AC$6*$AC$7)/N22</f>
        <v>12.542059530412276</v>
      </c>
      <c r="P22" s="63">
        <v>22</v>
      </c>
      <c r="Q22" s="61">
        <f>$AE$6*P22/$AE$7</f>
        <v>6.1111111111111107</v>
      </c>
      <c r="R22" s="64">
        <v>162</v>
      </c>
      <c r="S22" s="61">
        <f>$AG$6*R22/$AG$7</f>
        <v>7.7142857142857144</v>
      </c>
      <c r="T22" s="62">
        <v>8.81</v>
      </c>
      <c r="U22" s="61">
        <f>($AI$6*$AI$7)/T22</f>
        <v>8.8195232690124836</v>
      </c>
      <c r="V22" s="65">
        <f>K22+M22+O22+Q22+S22+U22</f>
        <v>70.007381923672156</v>
      </c>
      <c r="W22" s="66">
        <f>V22/100</f>
        <v>0.70007381923672152</v>
      </c>
      <c r="X22" s="5"/>
      <c r="Y22" s="5"/>
    </row>
    <row r="23" spans="1:29" ht="39.950000000000003" customHeight="1">
      <c r="A23" s="57">
        <v>17</v>
      </c>
      <c r="B23" s="67" t="s">
        <v>276</v>
      </c>
      <c r="C23" s="67" t="s">
        <v>277</v>
      </c>
      <c r="D23" s="67" t="s">
        <v>278</v>
      </c>
      <c r="E23" s="37" t="s">
        <v>94</v>
      </c>
      <c r="F23" s="31" t="s">
        <v>192</v>
      </c>
      <c r="G23" s="37"/>
      <c r="H23" s="28" t="s">
        <v>62</v>
      </c>
      <c r="I23" s="38" t="s">
        <v>82</v>
      </c>
      <c r="J23" s="124">
        <v>17</v>
      </c>
      <c r="K23" s="60">
        <f>$Y$6*J23/$Y$7</f>
        <v>7.083333333333333</v>
      </c>
      <c r="L23" s="59">
        <v>11.8</v>
      </c>
      <c r="M23" s="61">
        <f>$AA$6*L23/$AA$7</f>
        <v>24.413793103448278</v>
      </c>
      <c r="N23" s="62">
        <v>41.07</v>
      </c>
      <c r="O23" s="61">
        <f>($AC$6*$AC$7)/N23</f>
        <v>16.518139761383008</v>
      </c>
      <c r="P23" s="63">
        <v>23</v>
      </c>
      <c r="Q23" s="61">
        <f>$AE$6*P23/$AE$7</f>
        <v>6.3888888888888893</v>
      </c>
      <c r="R23" s="64">
        <v>148</v>
      </c>
      <c r="S23" s="61">
        <f>$AG$6*R23/$AG$7</f>
        <v>7.0476190476190474</v>
      </c>
      <c r="T23" s="62">
        <v>9.94</v>
      </c>
      <c r="U23" s="61">
        <f>($AI$6*$AI$7)/T23</f>
        <v>7.8169014084507031</v>
      </c>
      <c r="V23" s="65">
        <f>K23+M23+O23+Q23+S23+U23</f>
        <v>69.268675543123265</v>
      </c>
      <c r="W23" s="66">
        <f>V23/100</f>
        <v>0.6926867554312327</v>
      </c>
      <c r="X23" s="5"/>
      <c r="Y23" s="5"/>
    </row>
    <row r="24" spans="1:29" ht="39.950000000000003" customHeight="1">
      <c r="A24" s="57">
        <v>18</v>
      </c>
      <c r="B24" s="67" t="s">
        <v>279</v>
      </c>
      <c r="C24" s="67" t="s">
        <v>280</v>
      </c>
      <c r="D24" s="67" t="s">
        <v>281</v>
      </c>
      <c r="E24" s="34">
        <v>38373</v>
      </c>
      <c r="F24" s="31" t="s">
        <v>192</v>
      </c>
      <c r="G24" s="34"/>
      <c r="H24" s="27" t="s">
        <v>95</v>
      </c>
      <c r="I24" s="27" t="s">
        <v>54</v>
      </c>
      <c r="J24" s="120">
        <v>16.5</v>
      </c>
      <c r="K24" s="60">
        <f>$Y$6*J24/$Y$7</f>
        <v>6.875</v>
      </c>
      <c r="L24" s="64">
        <v>10.9</v>
      </c>
      <c r="M24" s="61">
        <f>$AA$6*L24/$AA$7</f>
        <v>22.551724137931036</v>
      </c>
      <c r="N24" s="62">
        <v>54.37</v>
      </c>
      <c r="O24" s="61">
        <f>($AC$6*$AC$7)/N24</f>
        <v>12.477469192569433</v>
      </c>
      <c r="P24" s="63">
        <v>24</v>
      </c>
      <c r="Q24" s="61">
        <f>$AE$6*P24/$AE$7</f>
        <v>6.666666666666667</v>
      </c>
      <c r="R24" s="64">
        <v>201</v>
      </c>
      <c r="S24" s="61">
        <f>$AG$6*R24/$AG$7</f>
        <v>9.5714285714285712</v>
      </c>
      <c r="T24" s="62">
        <v>9.23</v>
      </c>
      <c r="U24" s="61">
        <f>($AI$6*$AI$7)/T24</f>
        <v>8.4182015167930651</v>
      </c>
      <c r="V24" s="65">
        <f>K24+M24+O24+Q24+S24+U24</f>
        <v>66.560490085388764</v>
      </c>
      <c r="W24" s="66">
        <f>V24/100</f>
        <v>0.66560490085388768</v>
      </c>
      <c r="X24" s="5"/>
      <c r="Y24" s="5"/>
    </row>
    <row r="25" spans="1:29" ht="39.950000000000003" customHeight="1">
      <c r="A25" s="57">
        <v>19</v>
      </c>
      <c r="B25" s="67" t="s">
        <v>282</v>
      </c>
      <c r="C25" s="67" t="s">
        <v>225</v>
      </c>
      <c r="D25" s="67" t="s">
        <v>193</v>
      </c>
      <c r="E25" s="34">
        <v>38371</v>
      </c>
      <c r="F25" s="31" t="s">
        <v>192</v>
      </c>
      <c r="G25" s="34"/>
      <c r="H25" s="30" t="s">
        <v>100</v>
      </c>
      <c r="I25" s="30" t="s">
        <v>54</v>
      </c>
      <c r="J25" s="119">
        <v>16</v>
      </c>
      <c r="K25" s="60">
        <f>$Y$6*J25/$Y$7</f>
        <v>6.666666666666667</v>
      </c>
      <c r="L25" s="64">
        <v>10.5</v>
      </c>
      <c r="M25" s="61">
        <f>$AA$6*L25/$AA$7</f>
        <v>21.724137931034484</v>
      </c>
      <c r="N25" s="62">
        <v>49.52</v>
      </c>
      <c r="O25" s="61">
        <f>($AC$6*$AC$7)/N25</f>
        <v>13.699515347334412</v>
      </c>
      <c r="P25" s="63">
        <v>30</v>
      </c>
      <c r="Q25" s="61">
        <f>$AE$6*P25/$AE$7</f>
        <v>8.3333333333333339</v>
      </c>
      <c r="R25" s="64">
        <v>183</v>
      </c>
      <c r="S25" s="61">
        <f>$AG$6*R25/$AG$7</f>
        <v>8.7142857142857135</v>
      </c>
      <c r="T25" s="62">
        <v>10.53</v>
      </c>
      <c r="U25" s="61">
        <f>($AI$6*$AI$7)/T25</f>
        <v>7.3789173789173779</v>
      </c>
      <c r="V25" s="65">
        <f>K25+M25+O25+Q25+S25+U25</f>
        <v>66.51685637157199</v>
      </c>
      <c r="W25" s="66">
        <f>V25/100</f>
        <v>0.66516856371571986</v>
      </c>
      <c r="X25" s="5"/>
      <c r="Y25" s="5"/>
    </row>
    <row r="26" spans="1:29" ht="39.950000000000003" customHeight="1">
      <c r="A26" s="57">
        <v>20</v>
      </c>
      <c r="B26" s="67" t="s">
        <v>283</v>
      </c>
      <c r="C26" s="67" t="s">
        <v>213</v>
      </c>
      <c r="D26" s="67" t="s">
        <v>153</v>
      </c>
      <c r="E26" s="37">
        <v>38510</v>
      </c>
      <c r="F26" s="31" t="s">
        <v>192</v>
      </c>
      <c r="G26" s="37"/>
      <c r="H26" s="29" t="s">
        <v>38</v>
      </c>
      <c r="I26" s="38" t="s">
        <v>39</v>
      </c>
      <c r="J26" s="123">
        <v>21.5</v>
      </c>
      <c r="K26" s="60">
        <f>$Y$6*J26/$Y$7</f>
        <v>8.9583333333333339</v>
      </c>
      <c r="L26" s="64">
        <v>10.9</v>
      </c>
      <c r="M26" s="61">
        <f>$AA$6*L26/$AA$7</f>
        <v>22.551724137931036</v>
      </c>
      <c r="N26" s="62">
        <v>52.3</v>
      </c>
      <c r="O26" s="61">
        <f>($AC$6*$AC$7)/N26</f>
        <v>12.971319311663482</v>
      </c>
      <c r="P26" s="63">
        <v>20</v>
      </c>
      <c r="Q26" s="61">
        <f>$AE$6*P26/$AE$7</f>
        <v>5.5555555555555554</v>
      </c>
      <c r="R26" s="64">
        <v>165</v>
      </c>
      <c r="S26" s="61">
        <f>$AG$6*R26/$AG$7</f>
        <v>7.8571428571428568</v>
      </c>
      <c r="T26" s="62">
        <v>9.9600000000000009</v>
      </c>
      <c r="U26" s="61">
        <f>($AI$6*$AI$7)/T26</f>
        <v>7.8012048192771068</v>
      </c>
      <c r="V26" s="65">
        <f>K26+M26+O26+Q26+S26+U26</f>
        <v>65.695280014903375</v>
      </c>
      <c r="W26" s="66">
        <f>V26/100</f>
        <v>0.65695280014903379</v>
      </c>
      <c r="X26" s="5"/>
      <c r="Y26" s="5"/>
    </row>
    <row r="27" spans="1:29" ht="39.950000000000003" customHeight="1">
      <c r="A27" s="57">
        <v>21</v>
      </c>
      <c r="B27" s="67" t="s">
        <v>284</v>
      </c>
      <c r="C27" s="67" t="s">
        <v>186</v>
      </c>
      <c r="D27" s="67" t="s">
        <v>206</v>
      </c>
      <c r="E27" s="34">
        <v>38393</v>
      </c>
      <c r="F27" s="31" t="s">
        <v>192</v>
      </c>
      <c r="G27" s="34"/>
      <c r="H27" s="27" t="s">
        <v>59</v>
      </c>
      <c r="I27" s="27" t="s">
        <v>46</v>
      </c>
      <c r="J27" s="120">
        <v>32.5</v>
      </c>
      <c r="K27" s="60">
        <f>$Y$6*J27/$Y$7</f>
        <v>13.541666666666666</v>
      </c>
      <c r="L27" s="64">
        <v>8.3000000000000007</v>
      </c>
      <c r="M27" s="61">
        <f>$AA$6*L27/$AA$7</f>
        <v>17.172413793103452</v>
      </c>
      <c r="N27" s="62">
        <v>58.23</v>
      </c>
      <c r="O27" s="61">
        <f>($AC$6*$AC$7)/N27</f>
        <v>11.650352052206769</v>
      </c>
      <c r="P27" s="63">
        <v>24</v>
      </c>
      <c r="Q27" s="61">
        <f>$AE$6*P27/$AE$7</f>
        <v>6.666666666666667</v>
      </c>
      <c r="R27" s="64">
        <v>142</v>
      </c>
      <c r="S27" s="61">
        <f>$AG$6*R27/$AG$7</f>
        <v>6.7619047619047619</v>
      </c>
      <c r="T27" s="62">
        <v>9.14</v>
      </c>
      <c r="U27" s="61">
        <f>($AI$6*$AI$7)/T27</f>
        <v>8.5010940919037186</v>
      </c>
      <c r="V27" s="65">
        <f>K27+M27+O27+Q27+S27+U27</f>
        <v>64.294098032452027</v>
      </c>
      <c r="W27" s="66">
        <f>V27/100</f>
        <v>0.64294098032452029</v>
      </c>
      <c r="X27" s="5"/>
      <c r="Y27" s="5"/>
    </row>
    <row r="28" spans="1:29" ht="39.950000000000003" customHeight="1">
      <c r="A28" s="57">
        <v>22</v>
      </c>
      <c r="B28" s="67" t="s">
        <v>285</v>
      </c>
      <c r="C28" s="67" t="s">
        <v>286</v>
      </c>
      <c r="D28" s="67" t="s">
        <v>162</v>
      </c>
      <c r="E28" s="34">
        <v>38588</v>
      </c>
      <c r="F28" s="31" t="s">
        <v>192</v>
      </c>
      <c r="G28" s="34"/>
      <c r="H28" s="27" t="s">
        <v>59</v>
      </c>
      <c r="I28" s="27" t="s">
        <v>47</v>
      </c>
      <c r="J28" s="119">
        <v>9</v>
      </c>
      <c r="K28" s="60">
        <f>$Y$6*J28/$Y$7</f>
        <v>3.75</v>
      </c>
      <c r="L28" s="64">
        <v>11.1</v>
      </c>
      <c r="M28" s="61">
        <f>$AA$6*L28/$AA$7</f>
        <v>22.96551724137931</v>
      </c>
      <c r="N28" s="62">
        <v>51.31</v>
      </c>
      <c r="O28" s="61">
        <f>($AC$6*$AC$7)/N28</f>
        <v>13.221594231144028</v>
      </c>
      <c r="P28" s="63">
        <v>23</v>
      </c>
      <c r="Q28" s="61">
        <f>$AE$6*P28/$AE$7</f>
        <v>6.3888888888888893</v>
      </c>
      <c r="R28" s="64">
        <v>181</v>
      </c>
      <c r="S28" s="61">
        <f>$AG$6*R28/$AG$7</f>
        <v>8.6190476190476186</v>
      </c>
      <c r="T28" s="62">
        <v>8.7200000000000006</v>
      </c>
      <c r="U28" s="61">
        <f>($AI$6*$AI$7)/T28</f>
        <v>8.9105504587155941</v>
      </c>
      <c r="V28" s="65">
        <f>K28+M28+O28+Q28+S28+U28</f>
        <v>63.855598439175438</v>
      </c>
      <c r="W28" s="66">
        <f>V28/100</f>
        <v>0.63855598439175443</v>
      </c>
      <c r="X28" s="5"/>
      <c r="Y28" s="5"/>
    </row>
    <row r="29" spans="1:29" ht="39.950000000000003" customHeight="1">
      <c r="A29" s="57">
        <v>23</v>
      </c>
      <c r="B29" s="67" t="s">
        <v>123</v>
      </c>
      <c r="C29" s="67" t="s">
        <v>287</v>
      </c>
      <c r="D29" s="67" t="s">
        <v>189</v>
      </c>
      <c r="E29" s="36">
        <v>38597</v>
      </c>
      <c r="F29" s="31" t="s">
        <v>192</v>
      </c>
      <c r="G29" s="36"/>
      <c r="H29" s="47" t="s">
        <v>60</v>
      </c>
      <c r="I29" s="47" t="s">
        <v>48</v>
      </c>
      <c r="J29" s="121">
        <v>18</v>
      </c>
      <c r="K29" s="60">
        <f>$Y$6*J29/$Y$7</f>
        <v>7.5</v>
      </c>
      <c r="L29" s="64">
        <v>8.8000000000000007</v>
      </c>
      <c r="M29" s="61">
        <f>$AA$6*L29/$AA$7</f>
        <v>18.206896551724139</v>
      </c>
      <c r="N29" s="62">
        <v>67.64</v>
      </c>
      <c r="O29" s="61">
        <f>($AC$6*$AC$7)/N29</f>
        <v>10.029568302779422</v>
      </c>
      <c r="P29" s="63">
        <v>23</v>
      </c>
      <c r="Q29" s="61">
        <f>$AE$6*P29/$AE$7</f>
        <v>6.3888888888888893</v>
      </c>
      <c r="R29" s="64">
        <v>164</v>
      </c>
      <c r="S29" s="61">
        <f>$AG$6*R29/$AG$7</f>
        <v>7.8095238095238093</v>
      </c>
      <c r="T29" s="62">
        <v>9.32</v>
      </c>
      <c r="U29" s="61">
        <f>($AI$6*$AI$7)/T29</f>
        <v>8.3369098712446341</v>
      </c>
      <c r="V29" s="65">
        <f>K29+M29+O29+Q29+S29+U29</f>
        <v>58.271787424160898</v>
      </c>
      <c r="W29" s="66">
        <f>V29/100</f>
        <v>0.58271787424160904</v>
      </c>
      <c r="X29" s="5"/>
      <c r="Y29" s="5"/>
    </row>
    <row r="30" spans="1:29" ht="39.950000000000003" customHeight="1">
      <c r="A30" s="57">
        <v>24</v>
      </c>
      <c r="B30" s="67" t="s">
        <v>288</v>
      </c>
      <c r="C30" s="67" t="s">
        <v>289</v>
      </c>
      <c r="D30" s="67" t="s">
        <v>290</v>
      </c>
      <c r="E30" s="34">
        <v>38256</v>
      </c>
      <c r="F30" s="31" t="s">
        <v>192</v>
      </c>
      <c r="G30" s="34"/>
      <c r="H30" s="27" t="s">
        <v>59</v>
      </c>
      <c r="I30" s="27" t="s">
        <v>46</v>
      </c>
      <c r="J30" s="124">
        <v>16.5</v>
      </c>
      <c r="K30" s="60">
        <f>$Y$6*J30/$Y$7</f>
        <v>6.875</v>
      </c>
      <c r="L30" s="59">
        <v>6.1</v>
      </c>
      <c r="M30" s="61">
        <f>$AA$6*L30/$AA$7</f>
        <v>12.620689655172415</v>
      </c>
      <c r="N30" s="62">
        <v>50.43</v>
      </c>
      <c r="O30" s="61">
        <f>($AC$6*$AC$7)/N30</f>
        <v>13.452310132857429</v>
      </c>
      <c r="P30" s="63">
        <v>30</v>
      </c>
      <c r="Q30" s="61">
        <f>$AE$6*P30/$AE$7</f>
        <v>8.3333333333333339</v>
      </c>
      <c r="R30" s="64">
        <v>162</v>
      </c>
      <c r="S30" s="61">
        <f>$AG$6*R30/$AG$7</f>
        <v>7.7142857142857144</v>
      </c>
      <c r="T30" s="62">
        <v>9.18</v>
      </c>
      <c r="U30" s="61">
        <f>($AI$6*$AI$7)/T30</f>
        <v>8.4640522875816977</v>
      </c>
      <c r="V30" s="65">
        <f>K30+M30+O30+Q30+S30+U30</f>
        <v>57.459671123230592</v>
      </c>
      <c r="W30" s="66">
        <f>V30/100</f>
        <v>0.57459671123230593</v>
      </c>
      <c r="X30" s="5"/>
      <c r="Y30" s="5"/>
    </row>
    <row r="31" spans="1:29" ht="39.950000000000003" customHeight="1">
      <c r="A31" s="57">
        <v>25</v>
      </c>
      <c r="B31" s="67" t="s">
        <v>291</v>
      </c>
      <c r="C31" s="67" t="s">
        <v>173</v>
      </c>
      <c r="D31" s="67" t="s">
        <v>226</v>
      </c>
      <c r="E31" s="34">
        <v>38203</v>
      </c>
      <c r="F31" s="31" t="s">
        <v>192</v>
      </c>
      <c r="G31" s="34"/>
      <c r="H31" s="27" t="s">
        <v>56</v>
      </c>
      <c r="I31" s="27" t="s">
        <v>84</v>
      </c>
      <c r="J31" s="119">
        <v>12.5</v>
      </c>
      <c r="K31" s="60">
        <f>$Y$6*J31/$Y$7</f>
        <v>5.208333333333333</v>
      </c>
      <c r="L31" s="64">
        <v>3.6</v>
      </c>
      <c r="M31" s="61">
        <f>$AA$6*L31/$AA$7</f>
        <v>7.4482758620689653</v>
      </c>
      <c r="N31" s="62">
        <v>33.92</v>
      </c>
      <c r="O31" s="61">
        <f>($AC$6*$AC$7)/N31</f>
        <v>20</v>
      </c>
      <c r="P31" s="63">
        <v>24</v>
      </c>
      <c r="Q31" s="61">
        <f>$AE$6*P31/$AE$7</f>
        <v>6.666666666666667</v>
      </c>
      <c r="R31" s="64">
        <v>171</v>
      </c>
      <c r="S31" s="61">
        <f>$AG$6*R31/$AG$7</f>
        <v>8.1428571428571423</v>
      </c>
      <c r="T31" s="62">
        <v>9.16</v>
      </c>
      <c r="U31" s="61">
        <f>($AI$6*$AI$7)/T31</f>
        <v>8.4825327510917017</v>
      </c>
      <c r="V31" s="65">
        <f>K31+M31+O31+Q31+S31+U31</f>
        <v>55.94866575601781</v>
      </c>
      <c r="W31" s="66">
        <f>V31/100</f>
        <v>0.55948665756017812</v>
      </c>
      <c r="X31" s="5"/>
      <c r="Y31" s="5"/>
    </row>
    <row r="32" spans="1:29" ht="39.950000000000003" customHeight="1">
      <c r="A32" s="57">
        <v>26</v>
      </c>
      <c r="B32" s="67" t="s">
        <v>292</v>
      </c>
      <c r="C32" s="67" t="s">
        <v>293</v>
      </c>
      <c r="D32" s="67" t="s">
        <v>294</v>
      </c>
      <c r="E32" s="29" t="s">
        <v>89</v>
      </c>
      <c r="F32" s="31" t="s">
        <v>192</v>
      </c>
      <c r="G32" s="29"/>
      <c r="H32" s="29" t="s">
        <v>69</v>
      </c>
      <c r="I32" s="27" t="s">
        <v>101</v>
      </c>
      <c r="J32" s="124">
        <v>21</v>
      </c>
      <c r="K32" s="60">
        <f>$Y$6*J32/$Y$7</f>
        <v>8.75</v>
      </c>
      <c r="L32" s="59">
        <v>6.9</v>
      </c>
      <c r="M32" s="61">
        <f>$AA$6*L32/$AA$7</f>
        <v>14.275862068965518</v>
      </c>
      <c r="N32" s="62">
        <v>65.23</v>
      </c>
      <c r="O32" s="61">
        <f>($AC$6*$AC$7)/N32</f>
        <v>10.400122642955695</v>
      </c>
      <c r="P32" s="63">
        <v>21</v>
      </c>
      <c r="Q32" s="61">
        <f>$AE$6*P32/$AE$7</f>
        <v>5.833333333333333</v>
      </c>
      <c r="R32" s="64">
        <v>165</v>
      </c>
      <c r="S32" s="61">
        <f>$AG$6*R32/$AG$7</f>
        <v>7.8571428571428568</v>
      </c>
      <c r="T32" s="62">
        <v>10.1</v>
      </c>
      <c r="U32" s="61">
        <f>($AI$6*$AI$7)/T32</f>
        <v>7.6930693069306919</v>
      </c>
      <c r="V32" s="65">
        <f>K32+M32+O32+Q32+S32+U32</f>
        <v>54.809530209328088</v>
      </c>
      <c r="W32" s="66">
        <f>V32/100</f>
        <v>0.54809530209328083</v>
      </c>
      <c r="X32" s="5"/>
      <c r="Y32" s="5"/>
    </row>
    <row r="33" spans="1:25" ht="39.950000000000003" customHeight="1">
      <c r="A33" s="57">
        <v>27</v>
      </c>
      <c r="B33" s="67" t="s">
        <v>295</v>
      </c>
      <c r="C33" s="67" t="s">
        <v>225</v>
      </c>
      <c r="D33" s="67" t="s">
        <v>162</v>
      </c>
      <c r="E33" s="29" t="s">
        <v>90</v>
      </c>
      <c r="F33" s="31" t="s">
        <v>192</v>
      </c>
      <c r="G33" s="29"/>
      <c r="H33" s="29" t="s">
        <v>69</v>
      </c>
      <c r="I33" s="27" t="s">
        <v>101</v>
      </c>
      <c r="J33" s="120">
        <v>16</v>
      </c>
      <c r="K33" s="60">
        <f>$Y$6*J33/$Y$7</f>
        <v>6.666666666666667</v>
      </c>
      <c r="L33" s="64">
        <v>5.5</v>
      </c>
      <c r="M33" s="61">
        <f>$AA$6*L33/$AA$7</f>
        <v>11.379310344827585</v>
      </c>
      <c r="N33" s="62">
        <v>59.1</v>
      </c>
      <c r="O33" s="61">
        <f>($AC$6*$AC$7)/N33</f>
        <v>11.47884940778342</v>
      </c>
      <c r="P33" s="63">
        <v>28</v>
      </c>
      <c r="Q33" s="61">
        <f>$AE$6*P33/$AE$7</f>
        <v>7.7777777777777777</v>
      </c>
      <c r="R33" s="64">
        <v>174</v>
      </c>
      <c r="S33" s="61">
        <f>$AG$6*R33/$AG$7</f>
        <v>8.2857142857142865</v>
      </c>
      <c r="T33" s="62">
        <v>9.2100000000000009</v>
      </c>
      <c r="U33" s="61">
        <f>($AI$6*$AI$7)/T33</f>
        <v>8.4364820846905513</v>
      </c>
      <c r="V33" s="65">
        <f>K33+M33+O33+Q33+S33+U33</f>
        <v>54.024800567460289</v>
      </c>
      <c r="W33" s="66">
        <f>V33/100</f>
        <v>0.54024800567460285</v>
      </c>
      <c r="X33" s="5"/>
      <c r="Y33" s="5"/>
    </row>
    <row r="34" spans="1:25" ht="39.950000000000003" customHeight="1">
      <c r="A34" s="57">
        <v>28</v>
      </c>
      <c r="B34" s="67" t="s">
        <v>296</v>
      </c>
      <c r="C34" s="67" t="s">
        <v>297</v>
      </c>
      <c r="D34" s="67" t="s">
        <v>226</v>
      </c>
      <c r="E34" s="37">
        <v>38344</v>
      </c>
      <c r="F34" s="31" t="s">
        <v>192</v>
      </c>
      <c r="G34" s="37"/>
      <c r="H34" s="38" t="s">
        <v>40</v>
      </c>
      <c r="I34" s="38" t="s">
        <v>41</v>
      </c>
      <c r="J34" s="121">
        <v>13</v>
      </c>
      <c r="K34" s="60">
        <f>$Y$6*J34/$Y$7</f>
        <v>5.416666666666667</v>
      </c>
      <c r="L34" s="64">
        <v>5.9</v>
      </c>
      <c r="M34" s="61">
        <f>$AA$6*L34/$AA$7</f>
        <v>12.206896551724139</v>
      </c>
      <c r="N34" s="62">
        <v>59.04</v>
      </c>
      <c r="O34" s="61">
        <f>($AC$6*$AC$7)/N34</f>
        <v>11.490514905149054</v>
      </c>
      <c r="P34" s="63">
        <v>24</v>
      </c>
      <c r="Q34" s="61">
        <f>$AE$6*P34/$AE$7</f>
        <v>6.666666666666667</v>
      </c>
      <c r="R34" s="64">
        <v>162</v>
      </c>
      <c r="S34" s="61">
        <f>$AG$6*R34/$AG$7</f>
        <v>7.7142857142857144</v>
      </c>
      <c r="T34" s="62">
        <v>8.5</v>
      </c>
      <c r="U34" s="61">
        <f>($AI$6*$AI$7)/T34</f>
        <v>9.1411764705882348</v>
      </c>
      <c r="V34" s="65">
        <f>K34+M34+O34+Q34+S34+U34</f>
        <v>52.636206975080476</v>
      </c>
      <c r="W34" s="66">
        <f>V34/100</f>
        <v>0.5263620697508048</v>
      </c>
      <c r="X34" s="5"/>
      <c r="Y34" s="5"/>
    </row>
    <row r="35" spans="1:25" ht="39.950000000000003" customHeight="1">
      <c r="A35" s="57">
        <v>29</v>
      </c>
      <c r="B35" s="67" t="s">
        <v>298</v>
      </c>
      <c r="C35" s="67" t="s">
        <v>299</v>
      </c>
      <c r="D35" s="67" t="s">
        <v>116</v>
      </c>
      <c r="E35" s="37">
        <v>38405</v>
      </c>
      <c r="F35" s="31" t="s">
        <v>192</v>
      </c>
      <c r="G35" s="37"/>
      <c r="H35" s="29" t="s">
        <v>546</v>
      </c>
      <c r="I35" s="38" t="s">
        <v>44</v>
      </c>
      <c r="J35" s="119">
        <v>19</v>
      </c>
      <c r="K35" s="60">
        <f>$Y$6*J35/$Y$7</f>
        <v>7.916666666666667</v>
      </c>
      <c r="L35" s="64"/>
      <c r="M35" s="61">
        <f>$AA$6*L35/$AA$7</f>
        <v>0</v>
      </c>
      <c r="N35" s="62">
        <v>39.090000000000003</v>
      </c>
      <c r="O35" s="61">
        <f>($AC$6*$AC$7)/N35</f>
        <v>17.354822205167562</v>
      </c>
      <c r="P35" s="63">
        <v>14</v>
      </c>
      <c r="Q35" s="61">
        <f>$AE$6*P35/$AE$7</f>
        <v>3.8888888888888888</v>
      </c>
      <c r="R35" s="64">
        <v>154</v>
      </c>
      <c r="S35" s="61">
        <f>$AG$6*R35/$AG$7</f>
        <v>7.333333333333333</v>
      </c>
      <c r="T35" s="62">
        <v>9.5299999999999994</v>
      </c>
      <c r="U35" s="61">
        <f>($AI$6*$AI$7)/T35</f>
        <v>8.1532004197271775</v>
      </c>
      <c r="V35" s="65">
        <f>K35+M35+O35+Q35+S35+U35</f>
        <v>44.646911513783628</v>
      </c>
      <c r="W35" s="66">
        <f>V35/100</f>
        <v>0.44646911513783627</v>
      </c>
      <c r="X35" s="5"/>
      <c r="Y35" s="5"/>
    </row>
    <row r="36" spans="1:25" ht="39.950000000000003" customHeight="1">
      <c r="A36" s="57">
        <v>30</v>
      </c>
      <c r="B36" s="67" t="s">
        <v>300</v>
      </c>
      <c r="C36" s="67" t="s">
        <v>297</v>
      </c>
      <c r="D36" s="67" t="s">
        <v>222</v>
      </c>
      <c r="E36" s="28" t="s">
        <v>93</v>
      </c>
      <c r="F36" s="31" t="s">
        <v>192</v>
      </c>
      <c r="G36" s="28"/>
      <c r="H36" s="38" t="s">
        <v>36</v>
      </c>
      <c r="I36" s="38" t="s">
        <v>102</v>
      </c>
      <c r="J36" s="120">
        <v>15.5</v>
      </c>
      <c r="K36" s="60">
        <f>$Y$6*J36/$Y$7</f>
        <v>6.458333333333333</v>
      </c>
      <c r="L36" s="64"/>
      <c r="M36" s="61">
        <f>$AA$6*L36/$AA$7</f>
        <v>0</v>
      </c>
      <c r="N36" s="62">
        <v>51.76</v>
      </c>
      <c r="O36" s="61">
        <f>($AC$6*$AC$7)/N36</f>
        <v>13.106646058732615</v>
      </c>
      <c r="P36" s="63">
        <v>15</v>
      </c>
      <c r="Q36" s="61">
        <f>$AE$6*P36/$AE$7</f>
        <v>4.166666666666667</v>
      </c>
      <c r="R36" s="64">
        <v>178</v>
      </c>
      <c r="S36" s="61">
        <f>$AG$6*R36/$AG$7</f>
        <v>8.4761904761904763</v>
      </c>
      <c r="T36" s="62">
        <v>8.6300000000000008</v>
      </c>
      <c r="U36" s="61">
        <f>($AI$6*$AI$7)/T36</f>
        <v>9.0034762456546904</v>
      </c>
      <c r="V36" s="65">
        <f>K36+M36+O36+Q36+S36+U36</f>
        <v>41.211312780577778</v>
      </c>
      <c r="W36" s="66">
        <f>V36/100</f>
        <v>0.4121131278057778</v>
      </c>
      <c r="X36" s="5"/>
      <c r="Y36" s="5"/>
    </row>
    <row r="37" spans="1:25" ht="39.950000000000003" customHeight="1">
      <c r="A37" s="57">
        <v>31</v>
      </c>
      <c r="B37" s="67" t="s">
        <v>301</v>
      </c>
      <c r="C37" s="67" t="s">
        <v>136</v>
      </c>
      <c r="D37" s="67" t="s">
        <v>153</v>
      </c>
      <c r="E37" s="29" t="s">
        <v>91</v>
      </c>
      <c r="F37" s="31" t="s">
        <v>192</v>
      </c>
      <c r="G37" s="29"/>
      <c r="H37" s="29" t="s">
        <v>69</v>
      </c>
      <c r="I37" s="27" t="s">
        <v>101</v>
      </c>
      <c r="J37" s="121">
        <v>11</v>
      </c>
      <c r="K37" s="60">
        <f>$Y$6*J37/$Y$7</f>
        <v>4.583333333333333</v>
      </c>
      <c r="L37" s="64"/>
      <c r="M37" s="61">
        <f>$AA$6*L37/$AA$7</f>
        <v>0</v>
      </c>
      <c r="N37" s="62">
        <v>49.89</v>
      </c>
      <c r="O37" s="61">
        <f>($AC$6*$AC$7)/N37</f>
        <v>13.597915413910606</v>
      </c>
      <c r="P37" s="63">
        <v>24</v>
      </c>
      <c r="Q37" s="61">
        <f>$AE$6*P37/$AE$7</f>
        <v>6.666666666666667</v>
      </c>
      <c r="R37" s="64">
        <v>165</v>
      </c>
      <c r="S37" s="61">
        <f>$AG$6*R37/$AG$7</f>
        <v>7.8571428571428568</v>
      </c>
      <c r="T37" s="62">
        <v>10.15</v>
      </c>
      <c r="U37" s="61">
        <f>($AI$6*$AI$7)/T37</f>
        <v>7.6551724137931023</v>
      </c>
      <c r="V37" s="65">
        <f>K37+M37+O37+Q37+S37+U37</f>
        <v>40.360230684846563</v>
      </c>
      <c r="W37" s="66">
        <f>V37/100</f>
        <v>0.40360230684846565</v>
      </c>
      <c r="X37" s="5"/>
      <c r="Y37" s="5"/>
    </row>
    <row r="38" spans="1:25" ht="39.950000000000003" customHeight="1">
      <c r="A38" s="57">
        <v>32</v>
      </c>
      <c r="B38" s="76" t="s">
        <v>157</v>
      </c>
      <c r="C38" s="76" t="s">
        <v>213</v>
      </c>
      <c r="D38" s="76" t="s">
        <v>162</v>
      </c>
      <c r="E38" s="37">
        <v>38247</v>
      </c>
      <c r="F38" s="31" t="s">
        <v>192</v>
      </c>
      <c r="G38" s="37"/>
      <c r="H38" s="29" t="s">
        <v>546</v>
      </c>
      <c r="I38" s="38" t="s">
        <v>44</v>
      </c>
      <c r="J38" s="122"/>
      <c r="K38" s="60">
        <f>$Y$6*J38/$Y$7</f>
        <v>0</v>
      </c>
      <c r="L38" s="59">
        <v>6.3</v>
      </c>
      <c r="M38" s="61">
        <f>$AA$6*L38/$AA$7</f>
        <v>13.03448275862069</v>
      </c>
      <c r="N38" s="62"/>
      <c r="O38" s="61">
        <v>0</v>
      </c>
      <c r="P38" s="63"/>
      <c r="Q38" s="61">
        <f>$AE$6*P38/$AE$7</f>
        <v>0</v>
      </c>
      <c r="R38" s="64"/>
      <c r="S38" s="61">
        <f>$AG$6*R38/$AG$7</f>
        <v>0</v>
      </c>
      <c r="T38" s="62"/>
      <c r="U38" s="61">
        <v>0</v>
      </c>
      <c r="V38" s="65">
        <f>K38+M38+O38+Q38+S38+U38</f>
        <v>13.03448275862069</v>
      </c>
      <c r="W38" s="66">
        <f>V38/100</f>
        <v>0.13034482758620691</v>
      </c>
      <c r="X38" s="5"/>
      <c r="Y38" s="5"/>
    </row>
    <row r="39" spans="1:25">
      <c r="X39" s="5"/>
      <c r="Y39" s="5"/>
    </row>
    <row r="41" spans="1:25">
      <c r="B41" s="46" t="s">
        <v>109</v>
      </c>
      <c r="C41" s="46"/>
      <c r="D41" s="46"/>
      <c r="E41" s="46"/>
      <c r="F41" s="46"/>
      <c r="G41" s="46"/>
      <c r="H41" s="56" t="s">
        <v>106</v>
      </c>
    </row>
    <row r="42" spans="1:25">
      <c r="B42" s="54" t="s">
        <v>110</v>
      </c>
      <c r="C42" s="54"/>
      <c r="D42" s="54"/>
      <c r="E42" s="54"/>
      <c r="F42" s="54"/>
      <c r="G42" s="54"/>
      <c r="H42" s="54" t="s">
        <v>15</v>
      </c>
    </row>
    <row r="43" spans="1:25">
      <c r="B43" s="54"/>
      <c r="C43" s="54"/>
      <c r="D43" s="54"/>
      <c r="E43" s="54"/>
      <c r="F43" s="54"/>
      <c r="G43" s="54"/>
      <c r="H43" s="55" t="s">
        <v>107</v>
      </c>
    </row>
    <row r="44" spans="1:25">
      <c r="B44" s="54"/>
      <c r="C44" s="54"/>
      <c r="D44" s="54"/>
      <c r="E44" s="54"/>
      <c r="F44" s="54"/>
      <c r="G44" s="54"/>
      <c r="H44" s="55" t="s">
        <v>16</v>
      </c>
    </row>
    <row r="45" spans="1:25">
      <c r="B45" s="54"/>
      <c r="C45" s="54"/>
      <c r="D45" s="54"/>
      <c r="E45" s="54"/>
      <c r="F45" s="54"/>
      <c r="G45" s="54"/>
      <c r="H45" s="55" t="s">
        <v>14</v>
      </c>
    </row>
    <row r="46" spans="1:25">
      <c r="B46" s="54"/>
      <c r="C46" s="54"/>
      <c r="D46" s="54"/>
      <c r="E46" s="54"/>
      <c r="F46" s="54"/>
      <c r="G46" s="54"/>
      <c r="H46" s="55" t="s">
        <v>108</v>
      </c>
    </row>
    <row r="47" spans="1:25">
      <c r="B47" s="54"/>
      <c r="C47" s="54"/>
      <c r="D47" s="54"/>
      <c r="E47" s="54"/>
      <c r="F47" s="54"/>
      <c r="G47" s="54"/>
      <c r="H47" s="55" t="s">
        <v>17</v>
      </c>
    </row>
  </sheetData>
  <autoFilter ref="A5:W38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sortState ref="A8:W38">
      <sortCondition descending="1" ref="W5:W38"/>
    </sortState>
  </autoFilter>
  <sortState ref="A7:W38">
    <sortCondition descending="1" ref="V7:V38"/>
  </sortState>
  <mergeCells count="26">
    <mergeCell ref="AH5:AI5"/>
    <mergeCell ref="N5:O5"/>
    <mergeCell ref="P5:Q5"/>
    <mergeCell ref="R5:S5"/>
    <mergeCell ref="T5:U5"/>
    <mergeCell ref="V5:V6"/>
    <mergeCell ref="W5:W6"/>
    <mergeCell ref="X5:Y5"/>
    <mergeCell ref="Z5:AA5"/>
    <mergeCell ref="AB5:AC5"/>
    <mergeCell ref="AD5:AE5"/>
    <mergeCell ref="AF5:AG5"/>
    <mergeCell ref="A1:L1"/>
    <mergeCell ref="A2:L2"/>
    <mergeCell ref="A3:L3"/>
    <mergeCell ref="A5:A6"/>
    <mergeCell ref="B5:B6"/>
    <mergeCell ref="E5:E6"/>
    <mergeCell ref="H5:H6"/>
    <mergeCell ref="I5:I6"/>
    <mergeCell ref="J5:K5"/>
    <mergeCell ref="L5:M5"/>
    <mergeCell ref="F5:F6"/>
    <mergeCell ref="D5:D6"/>
    <mergeCell ref="C5:C6"/>
    <mergeCell ref="G5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девочки</vt:lpstr>
      <vt:lpstr>8 девочки</vt:lpstr>
      <vt:lpstr>9 девочки</vt:lpstr>
      <vt:lpstr>10 девочки</vt:lpstr>
      <vt:lpstr>11 девочки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2021-12-23T16:25:19Z</cp:lastPrinted>
  <dcterms:created xsi:type="dcterms:W3CDTF">2011-09-15T07:41:43Z</dcterms:created>
  <dcterms:modified xsi:type="dcterms:W3CDTF">2021-12-26T00:05:36Z</dcterms:modified>
</cp:coreProperties>
</file>